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05" windowHeight="9120" tabRatio="629" activeTab="5"/>
  </bookViews>
  <sheets>
    <sheet name="Distribution" sheetId="1" r:id="rId1"/>
    <sheet name="Start" sheetId="2" r:id="rId2"/>
    <sheet name="Grading Scale" sheetId="3" r:id="rId3"/>
    <sheet name="Z-score Warning" sheetId="4" r:id="rId4"/>
    <sheet name="Instructions" sheetId="5" r:id="rId5"/>
    <sheet name="Scores" sheetId="6" r:id="rId6"/>
    <sheet name="Calculations" sheetId="7" r:id="rId7"/>
  </sheets>
  <definedNames>
    <definedName name="grade">'Calculations'!$S$23:$S$273</definedName>
    <definedName name="xsort">'Scores'!$A$14:$Q$264</definedName>
  </definedNames>
  <calcPr fullCalcOnLoad="1"/>
</workbook>
</file>

<file path=xl/sharedStrings.xml><?xml version="1.0" encoding="utf-8"?>
<sst xmlns="http://schemas.openxmlformats.org/spreadsheetml/2006/main" count="525" uniqueCount="160">
  <si>
    <t xml:space="preserve">      </t>
  </si>
  <si>
    <t xml:space="preserve">  talk</t>
  </si>
  <si>
    <t xml:space="preserve"> sum</t>
  </si>
  <si>
    <t>% of grade</t>
  </si>
  <si>
    <t>= Average</t>
  </si>
  <si>
    <t>= Class Size</t>
  </si>
  <si>
    <t>= Std. Dev.</t>
  </si>
  <si>
    <t xml:space="preserve">A-   </t>
  </si>
  <si>
    <t>attend</t>
  </si>
  <si>
    <t xml:space="preserve">B-   </t>
  </si>
  <si>
    <t xml:space="preserve">B    </t>
  </si>
  <si>
    <t xml:space="preserve">C-   </t>
  </si>
  <si>
    <t xml:space="preserve">C+   </t>
  </si>
  <si>
    <t>Count?</t>
  </si>
  <si>
    <t>Course</t>
  </si>
  <si>
    <t>credit</t>
  </si>
  <si>
    <t xml:space="preserve">D    </t>
  </si>
  <si>
    <t xml:space="preserve">D+   </t>
  </si>
  <si>
    <t xml:space="preserve">different part.  It is best if each student has a grade in each column used.  If not, </t>
  </si>
  <si>
    <t>Enter new data over blue data ONLY. Typing in other cells can cause errors.</t>
  </si>
  <si>
    <t>exam</t>
  </si>
  <si>
    <t>extra</t>
  </si>
  <si>
    <t xml:space="preserve">F    </t>
  </si>
  <si>
    <t>factor</t>
  </si>
  <si>
    <t>final or preliminary</t>
  </si>
  <si>
    <t>for</t>
  </si>
  <si>
    <t>grade</t>
  </si>
  <si>
    <t>high</t>
  </si>
  <si>
    <t>ID#</t>
  </si>
  <si>
    <t>If the scores on one of the subparts are essentially the same, the differences between</t>
  </si>
  <si>
    <t>it might be better not to use the Z-score method.</t>
  </si>
  <si>
    <t>letter grade</t>
  </si>
  <si>
    <t>low</t>
  </si>
  <si>
    <t>max</t>
  </si>
  <si>
    <t>mean</t>
  </si>
  <si>
    <t>min</t>
  </si>
  <si>
    <t>name</t>
  </si>
  <si>
    <t>numerical values</t>
  </si>
  <si>
    <t>one group of students has a grade on one part and another group has a grade on a</t>
  </si>
  <si>
    <t>One other time that you might not want to use the Z-score method is when</t>
  </si>
  <si>
    <t>Otherwise, the Z-score method is ordinarily recommended for weighting subscores.</t>
  </si>
  <si>
    <t>part1</t>
  </si>
  <si>
    <t>part10</t>
  </si>
  <si>
    <t>part2</t>
  </si>
  <si>
    <t>part3</t>
  </si>
  <si>
    <t>part4</t>
  </si>
  <si>
    <t>part5</t>
  </si>
  <si>
    <t>part6</t>
  </si>
  <si>
    <t>part7</t>
  </si>
  <si>
    <t>part8</t>
  </si>
  <si>
    <t>part9</t>
  </si>
  <si>
    <t>score</t>
  </si>
  <si>
    <t>Semester</t>
  </si>
  <si>
    <t>stdev</t>
  </si>
  <si>
    <t>students on that part might not be very important.  If that is the case, either do not give</t>
  </si>
  <si>
    <t>SUBSCORE DATA</t>
  </si>
  <si>
    <t>suggested</t>
  </si>
  <si>
    <t>sum</t>
  </si>
  <si>
    <t>talk</t>
  </si>
  <si>
    <t>Target</t>
  </si>
  <si>
    <t>that part much weight or do not use the Z-score method of weighting.</t>
  </si>
  <si>
    <t>There is one important warning:</t>
  </si>
  <si>
    <t>total</t>
  </si>
  <si>
    <t>Weight =</t>
  </si>
  <si>
    <t>yes</t>
  </si>
  <si>
    <t>Copyright 2002 Jeffrey E. Stake   All rights reserved</t>
  </si>
  <si>
    <t>Year</t>
  </si>
  <si>
    <t>score possible (optional)</t>
  </si>
  <si>
    <t>Change ONLY cells with blue contents.</t>
  </si>
  <si>
    <t>the   Z-score  method  of weighting subscores</t>
  </si>
  <si>
    <t xml:space="preserve">Regarding the use of the Z-score method, </t>
  </si>
  <si>
    <t xml:space="preserve">      cutoff</t>
  </si>
  <si>
    <t xml:space="preserve">  (minimum)</t>
  </si>
  <si>
    <t>F-?</t>
  </si>
  <si>
    <t xml:space="preserve">To the right of the grades there is a suggested cutoff column. Those cutoffs are points halfway between the grades to the left. </t>
  </si>
  <si>
    <t xml:space="preserve">    cutoffs</t>
  </si>
  <si>
    <t>Teacher</t>
  </si>
  <si>
    <t>When the scale fits your school, SAVE this template and then click the Grades tab below.</t>
  </si>
  <si>
    <t>This template should make it easier to create final grades from a group of subscores.</t>
  </si>
  <si>
    <t>enter a target mean and target standard deviation for the class</t>
  </si>
  <si>
    <t>print your results</t>
  </si>
  <si>
    <t>save the file</t>
  </si>
  <si>
    <t>The copyright to this software belongs to Jeffrey E. Stake.</t>
  </si>
  <si>
    <t>Liability for defects in this software is limited to a refund of the purchase price, unless otherwise affirmatively prohibited by law.</t>
  </si>
  <si>
    <t>Use of this software constitutes agreement to these terms.</t>
  </si>
  <si>
    <t>You may try this software to see whether it is useful to you. For use after a few trials, please send $19 to:</t>
  </si>
  <si>
    <t>Jeff Stake</t>
  </si>
  <si>
    <t>3707 Rachel's Glen Road, Bloomington Indiana  47408</t>
  </si>
  <si>
    <t>You will complete the following steps to get your grading done:</t>
  </si>
  <si>
    <t>enter scores into the spaces (called "cells") for the student scores, and SAVE your work</t>
  </si>
  <si>
    <t>choose whether to use the Z-score method of adding subscores to get total scores; some advice is available by clicking the "warning" tab below</t>
  </si>
  <si>
    <t>sort the scores by ID, Name, or Total score</t>
  </si>
  <si>
    <t>IMPORTANT!</t>
  </si>
  <si>
    <t>Before you start entering scores and calculating grades, you must edit EZGrader's grading scale to match your school's grading scale.</t>
  </si>
  <si>
    <t xml:space="preserve">To go to the sheet with the grading scale, click on the "Grading Scale" tab below.  </t>
  </si>
  <si>
    <t>tinker with the target mean and standard deviation until you get a distribution that is consistent with other grading at your school</t>
  </si>
  <si>
    <t xml:space="preserve">The purchaser obtains only a license to use the software to calculate grades for students for whom the purchaser bears the official responsibility </t>
  </si>
  <si>
    <t xml:space="preserve">for assigning grades.  Any other use or copying of this software constitutes a violation of this license agreement.  </t>
  </si>
  <si>
    <t>Examine the blue data, both the letter grades and their numerical equivalents. All Grades are based on this numerical scale.</t>
  </si>
  <si>
    <t>The blue numbers and letters should match your school's grading scale. Notice that an A- is 3.7, not 3.66, for example.</t>
  </si>
  <si>
    <t>Make such changes as are necessary by moving the cursor to the cells needing changing and enter new values as needed.</t>
  </si>
  <si>
    <t>When the scale fits your school, SAVE this template.</t>
  </si>
  <si>
    <t>You will next enter the data for the students and calculate their grades.</t>
  </si>
  <si>
    <t>To get to the sheet for that, click the Grades tab below.</t>
  </si>
  <si>
    <t>Some additional help is provided on the "Instructions" sheet. Click on the tab to turn to that sheet.</t>
  </si>
  <si>
    <t>The minimum cutoffs used by the program are in pink, and can be changed, but do not change them unless you know what you are doing.</t>
  </si>
  <si>
    <t>This allows you to exclude some students from the calculations, although the program will still calculate the grades for the excluded students.</t>
  </si>
  <si>
    <t>To determine whether to use the Z-score method of calculating grades, read the Z-score Warning page by clicking the tab below.</t>
  </si>
  <si>
    <t>To use the Z-score method of combining scores, type "yes" in the appropriate cell in the left most column of the Grades sheet.</t>
  </si>
  <si>
    <t>To avoid using the Z-score method of combining scores, type anything other than "yes" in the appropriate cell in the left most column of the Grades sheet.</t>
  </si>
  <si>
    <t xml:space="preserve">In order for scores to be included in the totals, you must enter some "weight" for that column of scores. </t>
  </si>
  <si>
    <t>If you do not enter a weight for some scores, they do not count in the totals.</t>
  </si>
  <si>
    <t>You can eliminate a student from the calculations by typing anything other than the word "yes" in the far left ("count?") column for that student.</t>
  </si>
  <si>
    <t>When you save this file, the next time you open it it will open on the sheet you were on when you saved.</t>
  </si>
  <si>
    <t>Click on the tabs below to turn to different sheets in the workbook.</t>
  </si>
  <si>
    <t>You will spend most of your time on the "Grades" sheet.</t>
  </si>
  <si>
    <t>The "Distribution" tab shows you a distribution of the class grades.</t>
  </si>
  <si>
    <t>Hawkins-Leon</t>
  </si>
  <si>
    <t>C</t>
  </si>
  <si>
    <t>A</t>
  </si>
  <si>
    <t>B+</t>
  </si>
  <si>
    <t>exam sum</t>
  </si>
  <si>
    <t>Type only in the cells with blue data. Typing in other cells can cause errors.</t>
  </si>
  <si>
    <t>For a student to count in the calculations, you must enter "yes" in the far left column for that student.</t>
  </si>
  <si>
    <t>The Z-scores are calculated based on only the students that were included by having "yes" in the far left column.</t>
  </si>
  <si>
    <t>Consult the Z-score Warning page, by clicking on the tab below, for a warning about use of the Z-score method.</t>
  </si>
  <si>
    <t>average</t>
  </si>
  <si>
    <t>To give extra credit, or discredit, for attendance and talking, you must give a student a student a score of some kind and must also enter a "factor" at the top</t>
  </si>
  <si>
    <t>of that column.  The number in the row is multiplied by the number at the top, then added to the exam score for the total.</t>
  </si>
  <si>
    <t>Limited to 250 students. Larger capacity versions can be supplied.</t>
  </si>
  <si>
    <t>Average</t>
  </si>
  <si>
    <t>Results</t>
  </si>
  <si>
    <t>Class Size</t>
  </si>
  <si>
    <t>Std. Deviation</t>
  </si>
  <si>
    <t>the Z-score method of weighting subscores</t>
  </si>
  <si>
    <t>You can change the column width or row height to essentially make a row or column too thin to see, without eliminating it.</t>
  </si>
  <si>
    <t>Do  Not delete rows or columns. Just put "no" in the left most cell of the row to take it out of the calculations, or type over the data with a different student.</t>
  </si>
  <si>
    <t>Cursor around the sheet using the arrow keys, or the home key.</t>
  </si>
  <si>
    <t>If you must eliminate a row, give it a high ID number, like zzzzz, and then sort by ID, then hit the delete key while in EVERY cell of the entire row, A through Z.</t>
  </si>
  <si>
    <t>This version is limited to 250 students and 10 subscores. Versions with larger capacities can be supplied by Jeff Stake.</t>
  </si>
  <si>
    <t>ID</t>
  </si>
  <si>
    <t>o</t>
  </si>
  <si>
    <t>To print in portrait mode, highlight the cells to be printed and press Ctrl+Shift+P. To print in landscape mode, highlight cells and press Ctrl+Shift+L.</t>
  </si>
  <si>
    <t>std. dev.</t>
  </si>
  <si>
    <t xml:space="preserve">    copied total</t>
  </si>
  <si>
    <t>add students to the initial class of 3</t>
  </si>
  <si>
    <t>If your school has more than 12 useful grade intervals, it might be better not to use this program.</t>
  </si>
  <si>
    <t xml:space="preserve">Ctrl+a adds another student to the class. </t>
  </si>
  <si>
    <t>Remember  to use Ctrl+a to add students to the initial class of 3.</t>
  </si>
  <si>
    <t>The following macros will help you sort. (They will work correctly, however, only if you have used Ctrl+a to add students to the class.)</t>
  </si>
  <si>
    <t>Version 4.02 xls</t>
  </si>
  <si>
    <t>Ctrl+i sorts by ID number</t>
  </si>
  <si>
    <t>Ctrl+n sorts by name</t>
  </si>
  <si>
    <t>Ctrl+t sorts by total</t>
  </si>
  <si>
    <t>Welcome to eZ-Score.</t>
  </si>
  <si>
    <t>eZ-Score</t>
  </si>
  <si>
    <t>EZ-Score 4.02 and eZ-Score 4.02 xls  and EZ-SCORE Copyright 2002 Jeffrey E. Stake  All rights reserved.</t>
  </si>
  <si>
    <t>Version 4.04 xls</t>
  </si>
  <si>
    <t>Control-A adds more students.</t>
  </si>
  <si>
    <t>Do not delete rows or columns.               To purchase a license to use, click Start page.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</si>
</sst>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;\-0;;@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>
      <alignment/>
      <protection/>
    </xf>
  </cellStyleXfs>
  <cellXfs count="31">
    <xf numFmtId="0" fontId="0" fillId="0" borderId="0" xfId="0" applyAlignment="1">
      <alignment/>
    </xf>
    <xf numFmtId="0" fontId="0" fillId="2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5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5" fillId="0" borderId="0" xfId="0" applyFont="1" applyAlignment="1" applyProtection="1">
      <alignment/>
      <protection hidden="1"/>
    </xf>
    <xf numFmtId="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5" fontId="0" fillId="0" borderId="0" xfId="0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5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0" fontId="0" fillId="0" borderId="0" xfId="0" applyFont="1" applyAlignment="1" applyProtection="1" quotePrefix="1">
      <alignment/>
      <protection hidden="1"/>
    </xf>
    <xf numFmtId="9" fontId="9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166" fontId="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2" fontId="0" fillId="0" borderId="0" xfId="0" applyFont="1" applyAlignment="1" applyProtection="1">
      <alignment/>
      <protection hidden="1"/>
    </xf>
    <xf numFmtId="167" fontId="0" fillId="0" borderId="0" xfId="0" applyNumberFormat="1" applyFont="1" applyAlignment="1" applyProtection="1" quotePrefix="1">
      <alignment/>
      <protection hidden="1"/>
    </xf>
  </cellXfs>
  <cellStyles count="2">
    <cellStyle name="Normal" xfId="0"/>
    <cellStyle name="MacroCode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'Grading Scale'!$M$2:$X$2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50058168"/>
        <c:axId val="30367609"/>
      </c:barChart>
      <c:catAx>
        <c:axId val="500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grade (on a 12 point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7609"/>
        <c:crosses val="autoZero"/>
        <c:auto val="1"/>
        <c:lblOffset val="100"/>
        <c:noMultiLvlLbl val="0"/>
      </c:catAx>
      <c:valAx>
        <c:axId val="3036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58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28"/>
  <sheetViews>
    <sheetView workbookViewId="0" topLeftCell="A1">
      <selection activeCell="A3" sqref="A3"/>
    </sheetView>
  </sheetViews>
  <sheetFormatPr defaultColWidth="9.140625" defaultRowHeight="12.75"/>
  <sheetData>
    <row r="1" spans="1:27" ht="12.75">
      <c r="A1" t="s">
        <v>154</v>
      </c>
      <c r="AA1" t="s">
        <v>117</v>
      </c>
    </row>
    <row r="2" ht="12.75">
      <c r="A2" t="s">
        <v>156</v>
      </c>
    </row>
    <row r="4" ht="12.75">
      <c r="A4" t="s">
        <v>82</v>
      </c>
    </row>
    <row r="5" ht="12.75">
      <c r="A5" t="s">
        <v>96</v>
      </c>
    </row>
    <row r="6" ht="12.75">
      <c r="A6" t="s">
        <v>97</v>
      </c>
    </row>
    <row r="7" ht="12.75">
      <c r="A7" t="s">
        <v>83</v>
      </c>
    </row>
    <row r="8" ht="12.75">
      <c r="A8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5" ht="12.75">
      <c r="A15" t="s">
        <v>78</v>
      </c>
    </row>
    <row r="16" ht="12.75">
      <c r="A16" t="s">
        <v>88</v>
      </c>
    </row>
    <row r="17" ht="12.75">
      <c r="A17" t="s">
        <v>145</v>
      </c>
    </row>
    <row r="18" ht="12.75">
      <c r="A18" t="s">
        <v>89</v>
      </c>
    </row>
    <row r="19" ht="12.75">
      <c r="A19" t="s">
        <v>90</v>
      </c>
    </row>
    <row r="20" ht="12.75">
      <c r="A20" t="s">
        <v>79</v>
      </c>
    </row>
    <row r="21" ht="12.75">
      <c r="A21" t="s">
        <v>95</v>
      </c>
    </row>
    <row r="22" ht="12.75">
      <c r="A22" t="s">
        <v>91</v>
      </c>
    </row>
    <row r="23" ht="12.75">
      <c r="A23" t="s">
        <v>80</v>
      </c>
    </row>
    <row r="24" ht="12.75">
      <c r="A24" t="s">
        <v>81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</sheetData>
  <sheetProtection password="DF4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G31"/>
  <sheetViews>
    <sheetView workbookViewId="0" topLeftCell="A1">
      <selection activeCell="A25" sqref="A25"/>
    </sheetView>
  </sheetViews>
  <sheetFormatPr defaultColWidth="9.140625" defaultRowHeight="12.75"/>
  <sheetData>
    <row r="1" spans="2:33" ht="12.75">
      <c r="B1" t="s">
        <v>37</v>
      </c>
      <c r="F1" s="7" t="s">
        <v>13</v>
      </c>
      <c r="G1" s="7" t="s">
        <v>72</v>
      </c>
      <c r="H1" s="7"/>
      <c r="I1" s="7" t="s">
        <v>56</v>
      </c>
      <c r="L1">
        <v>0</v>
      </c>
      <c r="M1">
        <f aca="true" t="shared" si="0" ref="M1:AG1">1+L1</f>
        <v>1</v>
      </c>
      <c r="N1">
        <f t="shared" si="0"/>
        <v>2</v>
      </c>
      <c r="O1">
        <f t="shared" si="0"/>
        <v>3</v>
      </c>
      <c r="P1">
        <f t="shared" si="0"/>
        <v>4</v>
      </c>
      <c r="Q1">
        <f t="shared" si="0"/>
        <v>5</v>
      </c>
      <c r="R1">
        <f t="shared" si="0"/>
        <v>6</v>
      </c>
      <c r="S1">
        <f t="shared" si="0"/>
        <v>7</v>
      </c>
      <c r="T1">
        <f t="shared" si="0"/>
        <v>8</v>
      </c>
      <c r="U1">
        <f t="shared" si="0"/>
        <v>9</v>
      </c>
      <c r="V1">
        <f t="shared" si="0"/>
        <v>10</v>
      </c>
      <c r="W1">
        <f t="shared" si="0"/>
        <v>11</v>
      </c>
      <c r="X1">
        <f t="shared" si="0"/>
        <v>12</v>
      </c>
      <c r="Y1">
        <f t="shared" si="0"/>
        <v>13</v>
      </c>
      <c r="Z1">
        <f t="shared" si="0"/>
        <v>14</v>
      </c>
      <c r="AA1">
        <f t="shared" si="0"/>
        <v>15</v>
      </c>
      <c r="AB1">
        <f t="shared" si="0"/>
        <v>16</v>
      </c>
      <c r="AC1">
        <f t="shared" si="0"/>
        <v>17</v>
      </c>
      <c r="AD1">
        <f t="shared" si="0"/>
        <v>18</v>
      </c>
      <c r="AE1">
        <f t="shared" si="0"/>
        <v>19</v>
      </c>
      <c r="AF1">
        <f t="shared" si="0"/>
        <v>20</v>
      </c>
      <c r="AG1">
        <f t="shared" si="0"/>
        <v>21</v>
      </c>
    </row>
    <row r="2" spans="1:24" ht="12.75">
      <c r="A2" s="7" t="s">
        <v>13</v>
      </c>
      <c r="B2" s="7" t="s">
        <v>26</v>
      </c>
      <c r="C2" s="3"/>
      <c r="D2" s="7" t="s">
        <v>13</v>
      </c>
      <c r="E2" s="7" t="s">
        <v>26</v>
      </c>
      <c r="F2" s="7" t="s">
        <v>64</v>
      </c>
      <c r="G2" s="7" t="s">
        <v>75</v>
      </c>
      <c r="H2" s="7"/>
      <c r="I2" s="7" t="s">
        <v>71</v>
      </c>
      <c r="M2">
        <f>Calculations!T12</f>
        <v>0</v>
      </c>
      <c r="N2">
        <f>Calculations!T11</f>
        <v>0</v>
      </c>
      <c r="O2">
        <f>Calculations!T10</f>
        <v>0</v>
      </c>
      <c r="P2">
        <f>Calculations!T9</f>
        <v>0</v>
      </c>
      <c r="Q2">
        <f>Calculations!T8</f>
        <v>0</v>
      </c>
      <c r="R2">
        <f>Calculations!T7</f>
        <v>0</v>
      </c>
      <c r="S2">
        <f>Calculations!T6</f>
        <v>3</v>
      </c>
      <c r="T2">
        <f>Calculations!T5</f>
        <v>17</v>
      </c>
      <c r="U2">
        <f>Calculations!T4</f>
        <v>32</v>
      </c>
      <c r="V2">
        <f>Calculations!T3</f>
        <v>51</v>
      </c>
      <c r="W2">
        <f>Calculations!T2</f>
        <v>31</v>
      </c>
      <c r="X2">
        <f>Calculations!T1</f>
        <v>5</v>
      </c>
    </row>
    <row r="3" spans="1:9" ht="12.75">
      <c r="A3" s="7" t="s">
        <v>64</v>
      </c>
      <c r="B3" s="4">
        <v>4</v>
      </c>
      <c r="C3" s="4" t="s">
        <v>119</v>
      </c>
      <c r="D3" s="7" t="s">
        <v>64</v>
      </c>
      <c r="E3" s="4">
        <v>2</v>
      </c>
      <c r="F3" s="4" t="s">
        <v>118</v>
      </c>
      <c r="G3" s="5">
        <f aca="true" t="shared" si="1" ref="G3:G13">I3</f>
        <v>3.85</v>
      </c>
      <c r="H3" t="str">
        <f>C3</f>
        <v>A</v>
      </c>
      <c r="I3">
        <f>(B3+B5)/2</f>
        <v>3.85</v>
      </c>
    </row>
    <row r="4" spans="1:9" ht="12.75">
      <c r="A4" s="7" t="s">
        <v>13</v>
      </c>
      <c r="B4" s="7" t="s">
        <v>26</v>
      </c>
      <c r="C4" s="4"/>
      <c r="D4" s="7" t="s">
        <v>13</v>
      </c>
      <c r="E4" s="7" t="s">
        <v>26</v>
      </c>
      <c r="F4" s="4"/>
      <c r="G4" s="5">
        <f t="shared" si="1"/>
        <v>3.5</v>
      </c>
      <c r="H4" t="str">
        <f>C5</f>
        <v>A-   </v>
      </c>
      <c r="I4">
        <f>(B5+B7)/2</f>
        <v>3.5</v>
      </c>
    </row>
    <row r="5" spans="1:9" ht="12.75">
      <c r="A5" s="7" t="s">
        <v>64</v>
      </c>
      <c r="B5" s="4">
        <v>3.7</v>
      </c>
      <c r="C5" s="4" t="s">
        <v>7</v>
      </c>
      <c r="D5" s="7" t="s">
        <v>64</v>
      </c>
      <c r="E5" s="4">
        <v>1.7</v>
      </c>
      <c r="F5" s="4" t="s">
        <v>11</v>
      </c>
      <c r="G5" s="5">
        <f t="shared" si="1"/>
        <v>3.15</v>
      </c>
      <c r="H5" t="str">
        <f>C7</f>
        <v>B+</v>
      </c>
      <c r="I5">
        <f>(B7+B9)/2</f>
        <v>3.15</v>
      </c>
    </row>
    <row r="6" spans="1:9" ht="12.75">
      <c r="A6" s="7" t="s">
        <v>13</v>
      </c>
      <c r="B6" s="7" t="s">
        <v>26</v>
      </c>
      <c r="C6" s="4"/>
      <c r="D6" s="7" t="s">
        <v>13</v>
      </c>
      <c r="E6" s="7" t="s">
        <v>26</v>
      </c>
      <c r="F6" s="4"/>
      <c r="G6" s="5">
        <f t="shared" si="1"/>
        <v>2.85</v>
      </c>
      <c r="H6" t="str">
        <f>C9</f>
        <v>B    </v>
      </c>
      <c r="I6">
        <f>(B9+B11)/2</f>
        <v>2.85</v>
      </c>
    </row>
    <row r="7" spans="1:9" ht="12.75">
      <c r="A7" s="7" t="s">
        <v>64</v>
      </c>
      <c r="B7" s="4">
        <v>3.3</v>
      </c>
      <c r="C7" s="4" t="s">
        <v>120</v>
      </c>
      <c r="D7" s="7" t="s">
        <v>64</v>
      </c>
      <c r="E7" s="4">
        <v>1.3</v>
      </c>
      <c r="F7" s="4" t="s">
        <v>17</v>
      </c>
      <c r="G7" s="5">
        <f t="shared" si="1"/>
        <v>2.5</v>
      </c>
      <c r="H7" t="str">
        <f>C11</f>
        <v>B-   </v>
      </c>
      <c r="I7">
        <f>(B11+B13)/2</f>
        <v>2.5</v>
      </c>
    </row>
    <row r="8" spans="1:9" ht="12.75">
      <c r="A8" s="7" t="s">
        <v>13</v>
      </c>
      <c r="B8" s="7" t="s">
        <v>26</v>
      </c>
      <c r="C8" s="4"/>
      <c r="D8" s="7" t="s">
        <v>13</v>
      </c>
      <c r="E8" s="7" t="s">
        <v>26</v>
      </c>
      <c r="F8" s="4"/>
      <c r="G8" s="5">
        <f t="shared" si="1"/>
        <v>2.15</v>
      </c>
      <c r="H8" t="str">
        <f>C13</f>
        <v>C+   </v>
      </c>
      <c r="I8">
        <f>(B13+E3)/2</f>
        <v>2.15</v>
      </c>
    </row>
    <row r="9" spans="1:9" ht="12.75">
      <c r="A9" s="7" t="s">
        <v>64</v>
      </c>
      <c r="B9" s="4">
        <v>3</v>
      </c>
      <c r="C9" s="4" t="s">
        <v>10</v>
      </c>
      <c r="D9" s="7" t="s">
        <v>64</v>
      </c>
      <c r="E9" s="4">
        <v>1</v>
      </c>
      <c r="F9" s="4" t="s">
        <v>16</v>
      </c>
      <c r="G9" s="5">
        <f t="shared" si="1"/>
        <v>1.85</v>
      </c>
      <c r="H9" t="str">
        <f>F3</f>
        <v>C</v>
      </c>
      <c r="I9">
        <f>(E3+E5)/2</f>
        <v>1.85</v>
      </c>
    </row>
    <row r="10" spans="1:9" ht="12.75">
      <c r="A10" s="7" t="s">
        <v>13</v>
      </c>
      <c r="B10" s="7" t="s">
        <v>26</v>
      </c>
      <c r="C10" s="4"/>
      <c r="D10" s="7" t="s">
        <v>13</v>
      </c>
      <c r="E10" s="7" t="s">
        <v>26</v>
      </c>
      <c r="F10" s="4"/>
      <c r="G10" s="5">
        <f t="shared" si="1"/>
        <v>1.5</v>
      </c>
      <c r="H10" t="str">
        <f>F5</f>
        <v>C-   </v>
      </c>
      <c r="I10">
        <f>(E5+E7)/2</f>
        <v>1.5</v>
      </c>
    </row>
    <row r="11" spans="1:9" ht="12.75">
      <c r="A11" s="7" t="s">
        <v>64</v>
      </c>
      <c r="B11" s="4">
        <v>2.7</v>
      </c>
      <c r="C11" s="4" t="s">
        <v>9</v>
      </c>
      <c r="D11" s="7" t="s">
        <v>64</v>
      </c>
      <c r="E11" s="4">
        <v>0</v>
      </c>
      <c r="F11" s="4" t="s">
        <v>22</v>
      </c>
      <c r="G11" s="5">
        <f t="shared" si="1"/>
        <v>1.15</v>
      </c>
      <c r="H11" t="str">
        <f>F7</f>
        <v>D+   </v>
      </c>
      <c r="I11">
        <f>(E7+E9)/2</f>
        <v>1.15</v>
      </c>
    </row>
    <row r="12" spans="1:9" ht="12.75">
      <c r="A12" s="7" t="s">
        <v>13</v>
      </c>
      <c r="B12" s="7" t="s">
        <v>26</v>
      </c>
      <c r="C12" s="4"/>
      <c r="D12" s="7" t="s">
        <v>13</v>
      </c>
      <c r="E12" s="7" t="s">
        <v>26</v>
      </c>
      <c r="F12" s="4"/>
      <c r="G12" s="5">
        <f t="shared" si="1"/>
        <v>0.5</v>
      </c>
      <c r="H12" t="str">
        <f>F9</f>
        <v>D    </v>
      </c>
      <c r="I12">
        <f>(E9+E11)/2</f>
        <v>0.5</v>
      </c>
    </row>
    <row r="13" spans="1:9" ht="12.75">
      <c r="A13" s="7" t="s">
        <v>64</v>
      </c>
      <c r="B13" s="4">
        <v>2.3</v>
      </c>
      <c r="C13" s="4" t="s">
        <v>12</v>
      </c>
      <c r="D13" s="7" t="s">
        <v>64</v>
      </c>
      <c r="E13" s="4">
        <v>-9</v>
      </c>
      <c r="F13" s="4" t="s">
        <v>73</v>
      </c>
      <c r="G13" s="5">
        <f t="shared" si="1"/>
        <v>-4.5</v>
      </c>
      <c r="H13" t="str">
        <f>F11</f>
        <v>F    </v>
      </c>
      <c r="I13">
        <f>(E11+E13)/2</f>
        <v>-4.5</v>
      </c>
    </row>
    <row r="14" spans="7:8" ht="12.75">
      <c r="G14" s="6"/>
      <c r="H14" t="str">
        <f>F13</f>
        <v>F-?</v>
      </c>
    </row>
    <row r="15" ht="12.75">
      <c r="A15" t="s">
        <v>98</v>
      </c>
    </row>
    <row r="16" ht="12.75">
      <c r="A16" t="s">
        <v>99</v>
      </c>
    </row>
    <row r="17" ht="12.75">
      <c r="A17" t="s">
        <v>100</v>
      </c>
    </row>
    <row r="18" ht="12.75">
      <c r="A18" t="s">
        <v>68</v>
      </c>
    </row>
    <row r="19" ht="12.75">
      <c r="A19" t="s">
        <v>77</v>
      </c>
    </row>
    <row r="21" ht="12.75">
      <c r="A21" t="s">
        <v>74</v>
      </c>
    </row>
    <row r="22" ht="12.75">
      <c r="A22" t="s">
        <v>105</v>
      </c>
    </row>
    <row r="24" ht="12.75">
      <c r="A24" t="s">
        <v>146</v>
      </c>
    </row>
    <row r="26" ht="12.75">
      <c r="A26" t="s">
        <v>101</v>
      </c>
    </row>
    <row r="28" ht="12.75">
      <c r="A28" t="s">
        <v>102</v>
      </c>
    </row>
    <row r="29" ht="12.75">
      <c r="A29" t="s">
        <v>103</v>
      </c>
    </row>
    <row r="31" ht="12.75">
      <c r="A31" t="s">
        <v>104</v>
      </c>
    </row>
  </sheetData>
  <sheetProtection password="DF4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4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t="s">
        <v>70</v>
      </c>
    </row>
    <row r="2" ht="12.75">
      <c r="A2" s="1" t="s">
        <v>61</v>
      </c>
    </row>
    <row r="3" ht="12.75">
      <c r="A3" t="s">
        <v>29</v>
      </c>
    </row>
    <row r="4" ht="12.75">
      <c r="A4" t="s">
        <v>54</v>
      </c>
    </row>
    <row r="5" ht="12.75">
      <c r="A5" t="s">
        <v>60</v>
      </c>
    </row>
    <row r="7" ht="12.75">
      <c r="A7" t="s">
        <v>39</v>
      </c>
    </row>
    <row r="8" ht="12.75">
      <c r="A8" t="s">
        <v>38</v>
      </c>
    </row>
    <row r="9" ht="12.75">
      <c r="A9" t="s">
        <v>18</v>
      </c>
    </row>
    <row r="10" ht="12.75">
      <c r="A10" t="s">
        <v>30</v>
      </c>
    </row>
    <row r="11" ht="12.75">
      <c r="A11" t="s">
        <v>40</v>
      </c>
    </row>
    <row r="13" ht="12.75">
      <c r="A13" t="s">
        <v>124</v>
      </c>
    </row>
    <row r="14" ht="12.75">
      <c r="A14" t="s">
        <v>106</v>
      </c>
    </row>
  </sheetData>
  <sheetProtection password="DF4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36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137</v>
      </c>
    </row>
    <row r="2" ht="12.75">
      <c r="A2" t="s">
        <v>122</v>
      </c>
    </row>
    <row r="3" ht="12.75">
      <c r="A3" t="s">
        <v>147</v>
      </c>
    </row>
    <row r="5" ht="12.75">
      <c r="A5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125</v>
      </c>
    </row>
    <row r="11" ht="12.75">
      <c r="A11" t="s">
        <v>110</v>
      </c>
    </row>
    <row r="12" ht="12.75">
      <c r="A12" t="s">
        <v>111</v>
      </c>
    </row>
    <row r="14" ht="12.75">
      <c r="A14" s="3" t="s">
        <v>123</v>
      </c>
    </row>
    <row r="15" ht="12.75">
      <c r="A15" t="s">
        <v>112</v>
      </c>
    </row>
    <row r="16" ht="12.75">
      <c r="A16" t="s">
        <v>113</v>
      </c>
    </row>
    <row r="18" ht="12.75">
      <c r="A18" t="s">
        <v>149</v>
      </c>
    </row>
    <row r="19" ht="12.75">
      <c r="A19" s="3" t="s">
        <v>151</v>
      </c>
    </row>
    <row r="20" ht="12.75">
      <c r="A20" s="3" t="s">
        <v>152</v>
      </c>
    </row>
    <row r="21" ht="12.75">
      <c r="A21" s="3" t="s">
        <v>153</v>
      </c>
    </row>
    <row r="23" ht="12.75">
      <c r="A23" s="3" t="s">
        <v>127</v>
      </c>
    </row>
    <row r="24" ht="12.75">
      <c r="A24" s="3" t="s">
        <v>128</v>
      </c>
    </row>
    <row r="25" ht="12.75">
      <c r="A25" t="s">
        <v>114</v>
      </c>
    </row>
    <row r="26" ht="12.75">
      <c r="A26" t="s">
        <v>116</v>
      </c>
    </row>
    <row r="27" ht="12.75">
      <c r="A27" t="s">
        <v>115</v>
      </c>
    </row>
    <row r="29" ht="12.75">
      <c r="A29" t="s">
        <v>142</v>
      </c>
    </row>
    <row r="31" ht="12.75">
      <c r="A31" t="s">
        <v>136</v>
      </c>
    </row>
    <row r="32" ht="12.75">
      <c r="A32" t="s">
        <v>135</v>
      </c>
    </row>
    <row r="33" ht="12.75">
      <c r="A33" t="s">
        <v>138</v>
      </c>
    </row>
    <row r="35" ht="12.75">
      <c r="A35" t="s">
        <v>148</v>
      </c>
    </row>
    <row r="36" ht="12.75">
      <c r="A36" t="s">
        <v>139</v>
      </c>
    </row>
  </sheetData>
  <sheetProtection password="DF43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264"/>
  <sheetViews>
    <sheetView tabSelected="1" workbookViewId="0" topLeftCell="A1">
      <selection activeCell="B1" sqref="B1"/>
    </sheetView>
  </sheetViews>
  <sheetFormatPr defaultColWidth="4.7109375" defaultRowHeight="12.75"/>
  <cols>
    <col min="1" max="1" width="6.57421875" style="0" customWidth="1"/>
    <col min="2" max="2" width="9.7109375" style="0" customWidth="1"/>
    <col min="8" max="12" width="1.7109375" style="0" customWidth="1"/>
    <col min="13" max="13" width="7.421875" style="0" customWidth="1"/>
    <col min="14" max="14" width="5.421875" style="0" customWidth="1"/>
    <col min="16" max="18" width="0.85546875" style="0" customWidth="1"/>
    <col min="19" max="19" width="4.8515625" style="0" customWidth="1"/>
    <col min="20" max="20" width="5.140625" style="0" customWidth="1"/>
    <col min="22" max="22" width="5.00390625" style="0" customWidth="1"/>
    <col min="23" max="23" width="12.140625" style="0" customWidth="1"/>
    <col min="24" max="25" width="5.8515625" style="0" customWidth="1"/>
    <col min="27" max="27" width="4.8515625" style="0" customWidth="1"/>
  </cols>
  <sheetData>
    <row r="1" spans="1:27" ht="12.75">
      <c r="A1" t="s">
        <v>155</v>
      </c>
      <c r="C1" t="s">
        <v>65</v>
      </c>
      <c r="Y1">
        <f>Calculations!T1</f>
        <v>5</v>
      </c>
      <c r="Z1" t="str">
        <f>Calculations!U1</f>
        <v>A</v>
      </c>
      <c r="AA1" s="13">
        <f>Calculations!V1</f>
        <v>0.03597122302158273</v>
      </c>
    </row>
    <row r="2" spans="1:27" ht="12.75">
      <c r="A2" t="s">
        <v>157</v>
      </c>
      <c r="D2" t="s">
        <v>129</v>
      </c>
      <c r="Y2">
        <f>Calculations!T2</f>
        <v>31</v>
      </c>
      <c r="Z2" t="str">
        <f>Calculations!U2</f>
        <v>A-   </v>
      </c>
      <c r="AA2" s="13">
        <f>Calculations!V2</f>
        <v>0.22302158273381295</v>
      </c>
    </row>
    <row r="3" spans="1:27" ht="12.75">
      <c r="A3" s="9" t="s">
        <v>19</v>
      </c>
      <c r="Y3">
        <f>Calculations!T3</f>
        <v>51</v>
      </c>
      <c r="Z3" t="str">
        <f>Calculations!U3</f>
        <v>B+</v>
      </c>
      <c r="AA3" s="13">
        <f>Calculations!V3</f>
        <v>0.3669064748201439</v>
      </c>
    </row>
    <row r="4" spans="1:27" ht="12.75">
      <c r="A4" s="9" t="s">
        <v>159</v>
      </c>
      <c r="G4" s="9" t="s">
        <v>158</v>
      </c>
      <c r="U4" t="s">
        <v>59</v>
      </c>
      <c r="X4" t="s">
        <v>131</v>
      </c>
      <c r="Y4">
        <f>Calculations!T4</f>
        <v>32</v>
      </c>
      <c r="Z4" t="str">
        <f>Calculations!U4</f>
        <v>B    </v>
      </c>
      <c r="AA4" s="13">
        <f>Calculations!V4</f>
        <v>0.2302158273381295</v>
      </c>
    </row>
    <row r="5" spans="3:27" ht="12.75">
      <c r="C5" s="8" t="str">
        <f>Calculations!D10</f>
        <v>WARNING, you gave some scores no weight</v>
      </c>
      <c r="U5" s="4">
        <v>3.246</v>
      </c>
      <c r="W5" t="s">
        <v>130</v>
      </c>
      <c r="X5" s="2">
        <f>Calculations!T14</f>
        <v>3.2503597122302192</v>
      </c>
      <c r="Y5">
        <f>Calculations!T5</f>
        <v>17</v>
      </c>
      <c r="Z5" t="str">
        <f>Calculations!U5</f>
        <v>B-   </v>
      </c>
      <c r="AA5" s="13">
        <f>Calculations!V5</f>
        <v>0.1223021582733813</v>
      </c>
    </row>
    <row r="6" spans="1:27" ht="12.75">
      <c r="A6" s="4" t="s">
        <v>64</v>
      </c>
      <c r="B6" t="s">
        <v>134</v>
      </c>
      <c r="I6" t="str">
        <f>Calculations!I12</f>
        <v>IS being used.</v>
      </c>
      <c r="U6" s="4">
        <v>0.356</v>
      </c>
      <c r="W6" t="s">
        <v>133</v>
      </c>
      <c r="X6" s="2">
        <f>Calculations!T15</f>
        <v>0.37037296013597876</v>
      </c>
      <c r="Y6">
        <f>Calculations!T6</f>
        <v>3</v>
      </c>
      <c r="Z6" t="str">
        <f>Calculations!U6</f>
        <v>C+   </v>
      </c>
      <c r="AA6" s="13">
        <f>Calculations!V6</f>
        <v>0.02158273381294964</v>
      </c>
    </row>
    <row r="7" spans="14:27" ht="12.75">
      <c r="N7" t="s">
        <v>21</v>
      </c>
      <c r="O7" t="s">
        <v>21</v>
      </c>
      <c r="W7" t="s">
        <v>132</v>
      </c>
      <c r="X7">
        <f>Calculations!T16</f>
        <v>139</v>
      </c>
      <c r="Y7">
        <f>Calculations!T7</f>
        <v>0</v>
      </c>
      <c r="Z7" t="str">
        <f>Calculations!U7</f>
        <v>C</v>
      </c>
      <c r="AA7" s="13">
        <f>Calculations!V7</f>
        <v>0</v>
      </c>
    </row>
    <row r="8" spans="2:27" ht="12.75">
      <c r="B8" t="s">
        <v>126</v>
      </c>
      <c r="C8">
        <f>Calculations!C17</f>
        <v>102.12949640287769</v>
      </c>
      <c r="D8">
        <f>Calculations!D17</f>
        <v>19.237410071942445</v>
      </c>
      <c r="E8">
        <f>Calculations!E17</f>
        <v>14.877697841726619</v>
      </c>
      <c r="F8">
        <f>Calculations!F17</f>
        <v>31.73381294964029</v>
      </c>
      <c r="G8">
        <f>Calculations!G17</f>
        <v>36.280575539568346</v>
      </c>
      <c r="H8">
        <f>Calculations!H17</f>
        <v>0</v>
      </c>
      <c r="I8">
        <f>Calculations!I17</f>
        <v>0</v>
      </c>
      <c r="J8">
        <f>Calculations!J17</f>
        <v>0</v>
      </c>
      <c r="K8">
        <f>Calculations!K17</f>
        <v>0</v>
      </c>
      <c r="L8">
        <f>Calculations!L17</f>
        <v>0</v>
      </c>
      <c r="N8" t="s">
        <v>15</v>
      </c>
      <c r="O8" t="s">
        <v>15</v>
      </c>
      <c r="W8" s="4" t="s">
        <v>76</v>
      </c>
      <c r="Y8">
        <f>Calculations!T8</f>
        <v>0</v>
      </c>
      <c r="Z8" t="str">
        <f>Calculations!U8</f>
        <v>C-   </v>
      </c>
      <c r="AA8" s="13">
        <f>Calculations!V8</f>
        <v>0</v>
      </c>
    </row>
    <row r="9" spans="2:27" ht="12.75">
      <c r="B9" t="s">
        <v>143</v>
      </c>
      <c r="C9">
        <f>Calculations!C14</f>
        <v>16.68361300533723</v>
      </c>
      <c r="D9">
        <f>Calculations!D14</f>
        <v>3.514784260831143</v>
      </c>
      <c r="E9">
        <f>Calculations!E14</f>
        <v>2.956423154004668</v>
      </c>
      <c r="F9">
        <f>Calculations!F14</f>
        <v>5.886914570405856</v>
      </c>
      <c r="G9">
        <f>Calculations!G14</f>
        <v>6.780238718424754</v>
      </c>
      <c r="H9">
        <f>Calculations!H14</f>
        <v>0</v>
      </c>
      <c r="I9">
        <f>Calculations!I14</f>
        <v>0</v>
      </c>
      <c r="J9">
        <f>Calculations!J14</f>
        <v>0</v>
      </c>
      <c r="K9">
        <f>Calculations!K14</f>
        <v>0</v>
      </c>
      <c r="L9">
        <f>Calculations!L14</f>
        <v>0</v>
      </c>
      <c r="N9" t="s">
        <v>23</v>
      </c>
      <c r="O9" t="s">
        <v>23</v>
      </c>
      <c r="W9" s="4" t="s">
        <v>52</v>
      </c>
      <c r="Y9">
        <f>Calculations!T9</f>
        <v>0</v>
      </c>
      <c r="Z9" t="str">
        <f>Calculations!U9</f>
        <v>D+   </v>
      </c>
      <c r="AA9" s="13">
        <f>Calculations!V9</f>
        <v>0</v>
      </c>
    </row>
    <row r="10" spans="2:27" ht="12.75">
      <c r="B10" t="s">
        <v>23</v>
      </c>
      <c r="C10">
        <f>Calculations!C19</f>
        <v>0</v>
      </c>
      <c r="D10">
        <f>Calculations!D19</f>
        <v>1.6217211575461299</v>
      </c>
      <c r="E10">
        <f>Calculations!E19</f>
        <v>1.7927068365774377</v>
      </c>
      <c r="F10">
        <f>Calculations!F19</f>
        <v>1.9025246359618648</v>
      </c>
      <c r="G10">
        <f>Calculations!G19</f>
        <v>1.7403517029473385</v>
      </c>
      <c r="H10">
        <f>Calculations!H19</f>
        <v>0</v>
      </c>
      <c r="I10">
        <f>Calculations!I19</f>
        <v>0</v>
      </c>
      <c r="J10">
        <f>Calculations!J19</f>
        <v>0</v>
      </c>
      <c r="K10">
        <f>Calculations!K19</f>
        <v>0</v>
      </c>
      <c r="L10">
        <f>Calculations!L19</f>
        <v>0</v>
      </c>
      <c r="N10" t="s">
        <v>25</v>
      </c>
      <c r="O10" t="s">
        <v>25</v>
      </c>
      <c r="W10" s="10" t="s">
        <v>66</v>
      </c>
      <c r="Y10">
        <f>Calculations!T10</f>
        <v>0</v>
      </c>
      <c r="Z10" t="str">
        <f>Calculations!U10</f>
        <v>D    </v>
      </c>
      <c r="AA10" s="13">
        <f>Calculations!V10</f>
        <v>0</v>
      </c>
    </row>
    <row r="11" spans="13:27" ht="12.75">
      <c r="M11" t="s">
        <v>57</v>
      </c>
      <c r="N11" t="s">
        <v>8</v>
      </c>
      <c r="O11" t="s">
        <v>58</v>
      </c>
      <c r="W11" s="4" t="s">
        <v>14</v>
      </c>
      <c r="Y11">
        <f>Calculations!T11</f>
        <v>0</v>
      </c>
      <c r="Z11" t="str">
        <f>Calculations!U11</f>
        <v>F    </v>
      </c>
      <c r="AA11" s="13">
        <f>Calculations!V11</f>
        <v>0</v>
      </c>
    </row>
    <row r="12" spans="2:27" ht="12.75">
      <c r="B12" t="s">
        <v>63</v>
      </c>
      <c r="C12" s="4">
        <v>0</v>
      </c>
      <c r="D12" s="4">
        <v>5.7</v>
      </c>
      <c r="E12" s="4">
        <v>5.3</v>
      </c>
      <c r="F12" s="4">
        <v>11.2</v>
      </c>
      <c r="G12" s="4">
        <v>11.8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>
        <f>Calculations!M21</f>
        <v>34</v>
      </c>
      <c r="N12">
        <v>0</v>
      </c>
      <c r="O12">
        <v>0</v>
      </c>
      <c r="S12" t="s">
        <v>121</v>
      </c>
      <c r="T12" t="s">
        <v>20</v>
      </c>
      <c r="W12" s="4" t="s">
        <v>24</v>
      </c>
      <c r="Y12">
        <f>Calculations!T12</f>
        <v>0</v>
      </c>
      <c r="Z12" t="str">
        <f>Calculations!U12</f>
        <v>F-?</v>
      </c>
      <c r="AA12" s="13">
        <f>Calculations!V12</f>
        <v>0</v>
      </c>
    </row>
    <row r="13" spans="1:24" ht="12.75">
      <c r="A13" t="s">
        <v>13</v>
      </c>
      <c r="B13" t="s">
        <v>28</v>
      </c>
      <c r="C13" t="s">
        <v>41</v>
      </c>
      <c r="D13" t="s">
        <v>43</v>
      </c>
      <c r="E13" t="s">
        <v>44</v>
      </c>
      <c r="F13" t="s">
        <v>45</v>
      </c>
      <c r="G13" t="s">
        <v>46</v>
      </c>
      <c r="H13" t="s">
        <v>47</v>
      </c>
      <c r="I13" t="s">
        <v>48</v>
      </c>
      <c r="J13" t="s">
        <v>49</v>
      </c>
      <c r="K13" t="s">
        <v>50</v>
      </c>
      <c r="L13" t="s">
        <v>42</v>
      </c>
      <c r="M13" t="s">
        <v>36</v>
      </c>
      <c r="N13" t="s">
        <v>8</v>
      </c>
      <c r="O13" t="s">
        <v>1</v>
      </c>
      <c r="P13" t="s">
        <v>144</v>
      </c>
      <c r="S13" t="s">
        <v>57</v>
      </c>
      <c r="T13" t="s">
        <v>51</v>
      </c>
      <c r="U13" t="s">
        <v>62</v>
      </c>
      <c r="V13" t="s">
        <v>26</v>
      </c>
      <c r="W13" t="s">
        <v>28</v>
      </c>
      <c r="X13" t="s">
        <v>31</v>
      </c>
    </row>
    <row r="14" spans="1:25" ht="12.75">
      <c r="A14" s="4" t="s">
        <v>64</v>
      </c>
      <c r="B14" s="4">
        <v>1</v>
      </c>
      <c r="C14" s="4">
        <v>134</v>
      </c>
      <c r="D14" s="4">
        <v>21</v>
      </c>
      <c r="E14" s="4">
        <v>20</v>
      </c>
      <c r="F14" s="4">
        <v>44</v>
      </c>
      <c r="G14" s="4">
        <v>49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 t="s">
        <v>141</v>
      </c>
      <c r="N14" s="4">
        <v>0</v>
      </c>
      <c r="O14" s="4">
        <v>0</v>
      </c>
      <c r="P14">
        <v>2.385299143601424</v>
      </c>
      <c r="S14">
        <f>Calculations!P23</f>
        <v>57.514210549408716</v>
      </c>
      <c r="T14">
        <f>Calculations!Q23</f>
        <v>3.9350835299794813</v>
      </c>
      <c r="U14">
        <f>Calculations!R23</f>
        <v>3.9350835299794813</v>
      </c>
      <c r="V14">
        <f>Calculations!S23</f>
        <v>4</v>
      </c>
      <c r="W14">
        <f>Calculations!T23</f>
        <v>1</v>
      </c>
      <c r="X14" t="str">
        <f>Calculations!U23</f>
        <v>A</v>
      </c>
      <c r="Y14" t="str">
        <f>Calculations!V23</f>
        <v>BEST</v>
      </c>
    </row>
    <row r="15" spans="1:25" ht="12.75">
      <c r="A15" s="4" t="s">
        <v>64</v>
      </c>
      <c r="B15" s="4">
        <v>2</v>
      </c>
      <c r="C15" s="4">
        <v>134</v>
      </c>
      <c r="D15" s="4">
        <v>23</v>
      </c>
      <c r="E15" s="4">
        <v>20</v>
      </c>
      <c r="F15" s="4">
        <v>43</v>
      </c>
      <c r="G15" s="4">
        <v>48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 t="s">
        <v>141</v>
      </c>
      <c r="N15" s="4">
        <v>0</v>
      </c>
      <c r="O15" s="4">
        <v>0</v>
      </c>
      <c r="P15">
        <v>3.491760685118861</v>
      </c>
      <c r="S15">
        <f>Calculations!P24</f>
        <v>57.11477652559177</v>
      </c>
      <c r="T15">
        <f>Calculations!Q24</f>
        <v>3.930297870844175</v>
      </c>
      <c r="U15">
        <f>Calculations!R24</f>
        <v>3.930297870844175</v>
      </c>
      <c r="V15">
        <f>Calculations!S24</f>
        <v>4</v>
      </c>
      <c r="W15">
        <f>Calculations!T24</f>
        <v>2</v>
      </c>
      <c r="X15" t="str">
        <f>Calculations!U24</f>
        <v>A</v>
      </c>
      <c r="Y15" t="str">
        <f>Calculations!V24</f>
        <v> </v>
      </c>
    </row>
    <row r="16" spans="1:25" ht="12.75">
      <c r="A16" s="4" t="s">
        <v>64</v>
      </c>
      <c r="B16" s="4">
        <v>3</v>
      </c>
      <c r="C16" s="4">
        <v>133</v>
      </c>
      <c r="D16" s="4">
        <v>23</v>
      </c>
      <c r="E16" s="4">
        <v>19</v>
      </c>
      <c r="F16" s="4">
        <v>42</v>
      </c>
      <c r="G16" s="4">
        <v>49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 t="s">
        <v>141</v>
      </c>
      <c r="N16" s="4">
        <v>0</v>
      </c>
      <c r="O16" s="4">
        <v>0</v>
      </c>
      <c r="P16">
        <v>3.122940171279715</v>
      </c>
      <c r="S16">
        <f>Calculations!P25</f>
        <v>55.15989675599981</v>
      </c>
      <c r="T16">
        <f>Calculations!Q25</f>
        <v>3.9068762600901046</v>
      </c>
      <c r="U16">
        <f>Calculations!R25</f>
        <v>3.9068762600901046</v>
      </c>
      <c r="V16">
        <f>Calculations!S25</f>
        <v>4</v>
      </c>
      <c r="W16">
        <f>Calculations!T25</f>
        <v>3</v>
      </c>
      <c r="X16" t="str">
        <f>Calculations!U25</f>
        <v>A</v>
      </c>
      <c r="Y16" t="str">
        <f>Calculations!V25</f>
        <v> </v>
      </c>
    </row>
    <row r="17" spans="1:26" ht="12.75">
      <c r="A17" s="4" t="s">
        <v>64</v>
      </c>
      <c r="B17" s="4">
        <v>4</v>
      </c>
      <c r="C17" s="4">
        <v>132</v>
      </c>
      <c r="D17" s="4">
        <v>25</v>
      </c>
      <c r="E17" s="4">
        <v>18</v>
      </c>
      <c r="F17" s="4">
        <v>41</v>
      </c>
      <c r="G17" s="4">
        <v>48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 t="s">
        <v>141</v>
      </c>
      <c r="N17" s="4">
        <v>0</v>
      </c>
      <c r="O17" s="4">
        <v>0</v>
      </c>
      <c r="P17" s="4">
        <v>0</v>
      </c>
      <c r="Q17" s="4"/>
      <c r="R17" s="4"/>
      <c r="S17">
        <f>Calculations!P26</f>
        <v>52.96775589560543</v>
      </c>
      <c r="T17">
        <f>Calculations!Q26</f>
        <v>3.880612000390406</v>
      </c>
      <c r="U17">
        <f>Calculations!R26</f>
        <v>3.880612000390406</v>
      </c>
      <c r="V17">
        <f>Calculations!S26</f>
        <v>4</v>
      </c>
      <c r="W17">
        <f>Calculations!T26</f>
        <v>4</v>
      </c>
      <c r="X17" t="str">
        <f>Calculations!U26</f>
        <v>A</v>
      </c>
      <c r="Y17" t="str">
        <f>Calculations!V26</f>
        <v> </v>
      </c>
      <c r="Z17" s="4"/>
    </row>
    <row r="18" spans="1:26" ht="12.75">
      <c r="A18" s="4" t="s">
        <v>64</v>
      </c>
      <c r="B18" s="4">
        <v>5</v>
      </c>
      <c r="C18" s="4">
        <v>131</v>
      </c>
      <c r="D18" s="4">
        <v>24</v>
      </c>
      <c r="E18" s="4">
        <v>19</v>
      </c>
      <c r="F18" s="4">
        <v>41</v>
      </c>
      <c r="G18" s="4">
        <v>47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 t="s">
        <v>141</v>
      </c>
      <c r="N18" s="4">
        <v>0</v>
      </c>
      <c r="O18" s="4">
        <v>0</v>
      </c>
      <c r="P18" s="4">
        <v>0</v>
      </c>
      <c r="Q18" s="4"/>
      <c r="R18" s="4"/>
      <c r="S18">
        <f>Calculations!P27</f>
        <v>51.398389871689396</v>
      </c>
      <c r="T18">
        <f>Calculations!Q27</f>
        <v>3.86180926852189</v>
      </c>
      <c r="U18">
        <f>Calculations!R27</f>
        <v>3.86180926852189</v>
      </c>
      <c r="V18">
        <f>Calculations!S27</f>
        <v>4</v>
      </c>
      <c r="W18">
        <f>Calculations!T27</f>
        <v>5</v>
      </c>
      <c r="X18" t="str">
        <f>Calculations!U27</f>
        <v>A</v>
      </c>
      <c r="Y18" t="str">
        <f>Calculations!V27</f>
        <v> </v>
      </c>
      <c r="Z18" s="4"/>
    </row>
    <row r="19" spans="1:27" ht="12.75">
      <c r="A19" s="4" t="s">
        <v>64</v>
      </c>
      <c r="B19" s="4">
        <v>6</v>
      </c>
      <c r="C19" s="4">
        <v>130</v>
      </c>
      <c r="D19" s="4">
        <v>23</v>
      </c>
      <c r="E19" s="4">
        <v>20</v>
      </c>
      <c r="F19" s="4">
        <v>42</v>
      </c>
      <c r="G19" s="4">
        <v>45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 t="s">
        <v>141</v>
      </c>
      <c r="N19" s="4">
        <v>0</v>
      </c>
      <c r="O19" s="4">
        <v>0</v>
      </c>
      <c r="P19" s="4">
        <v>0</v>
      </c>
      <c r="Q19" s="4"/>
      <c r="R19" s="4"/>
      <c r="S19">
        <f>Calculations!P28</f>
        <v>49.99119678078789</v>
      </c>
      <c r="T19">
        <f>Calculations!Q28</f>
        <v>3.8449495468430515</v>
      </c>
      <c r="U19">
        <f>Calculations!R28</f>
        <v>3.8449495468430515</v>
      </c>
      <c r="V19">
        <f>Calculations!S28</f>
        <v>3.7</v>
      </c>
      <c r="W19">
        <f>Calculations!T28</f>
        <v>6</v>
      </c>
      <c r="X19" t="str">
        <f>Calculations!U28</f>
        <v>A-   </v>
      </c>
      <c r="Y19" t="str">
        <f>Calculations!V28</f>
        <v> </v>
      </c>
      <c r="Z19" s="4"/>
      <c r="AA19">
        <f>Calculations!X28</f>
      </c>
    </row>
    <row r="20" spans="1:27" ht="12.75">
      <c r="A20" s="4" t="s">
        <v>64</v>
      </c>
      <c r="B20" s="4">
        <v>7</v>
      </c>
      <c r="C20" s="4">
        <v>129</v>
      </c>
      <c r="D20" s="4">
        <v>24</v>
      </c>
      <c r="E20" s="4">
        <v>18</v>
      </c>
      <c r="F20" s="4">
        <v>41</v>
      </c>
      <c r="G20" s="4">
        <v>46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 t="s">
        <v>141</v>
      </c>
      <c r="N20" s="4">
        <v>0</v>
      </c>
      <c r="O20" s="4">
        <v>0</v>
      </c>
      <c r="P20" s="4">
        <v>0</v>
      </c>
      <c r="Q20" s="4"/>
      <c r="R20" s="4"/>
      <c r="S20">
        <f>Calculations!P29</f>
        <v>47.865331332164615</v>
      </c>
      <c r="T20">
        <f>Calculations!Q29</f>
        <v>3.8194793395046354</v>
      </c>
      <c r="U20">
        <f>Calculations!R29</f>
        <v>3.8194793395046354</v>
      </c>
      <c r="V20">
        <f>Calculations!S29</f>
        <v>3.7</v>
      </c>
      <c r="W20">
        <f>Calculations!T29</f>
        <v>7</v>
      </c>
      <c r="X20" t="str">
        <f>Calculations!U29</f>
        <v>A-   </v>
      </c>
      <c r="Y20" t="str">
        <f>Calculations!V29</f>
        <v> </v>
      </c>
      <c r="Z20" s="4"/>
      <c r="AA20">
        <f>Calculations!X29</f>
      </c>
    </row>
    <row r="21" spans="1:27" ht="12.75">
      <c r="A21" s="4" t="s">
        <v>64</v>
      </c>
      <c r="B21" s="4">
        <v>8</v>
      </c>
      <c r="C21" s="4">
        <v>129</v>
      </c>
      <c r="D21" s="4">
        <v>24</v>
      </c>
      <c r="E21" s="4">
        <v>18</v>
      </c>
      <c r="F21" s="4">
        <v>39</v>
      </c>
      <c r="G21" s="4">
        <v>48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 t="s">
        <v>141</v>
      </c>
      <c r="N21" s="4">
        <v>0</v>
      </c>
      <c r="O21" s="4">
        <v>0</v>
      </c>
      <c r="P21" s="4">
        <v>0</v>
      </c>
      <c r="Q21" s="4"/>
      <c r="R21" s="4"/>
      <c r="S21">
        <f>Calculations!P30</f>
        <v>47.54098546613557</v>
      </c>
      <c r="T21">
        <f>Calculations!Q30</f>
        <v>3.8155933191252798</v>
      </c>
      <c r="U21">
        <f>Calculations!R30</f>
        <v>3.8155933191252798</v>
      </c>
      <c r="V21">
        <f>Calculations!S30</f>
        <v>3.7</v>
      </c>
      <c r="W21">
        <f>Calculations!T30</f>
        <v>8</v>
      </c>
      <c r="X21" t="str">
        <f>Calculations!U30</f>
        <v>A-   </v>
      </c>
      <c r="Y21" t="str">
        <f>Calculations!V30</f>
        <v> </v>
      </c>
      <c r="Z21" s="4"/>
      <c r="AA21">
        <f>Calculations!X30</f>
      </c>
    </row>
    <row r="22" spans="1:27" ht="12.75">
      <c r="A22" s="4" t="s">
        <v>64</v>
      </c>
      <c r="B22" s="4">
        <v>9</v>
      </c>
      <c r="C22" s="4">
        <v>128</v>
      </c>
      <c r="D22" s="4">
        <v>22</v>
      </c>
      <c r="E22" s="4">
        <v>19</v>
      </c>
      <c r="F22" s="4">
        <v>42</v>
      </c>
      <c r="G22" s="4">
        <v>45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 t="s">
        <v>141</v>
      </c>
      <c r="N22" s="4">
        <v>0</v>
      </c>
      <c r="O22" s="4">
        <v>0</v>
      </c>
      <c r="P22">
        <v>0</v>
      </c>
      <c r="S22">
        <f>Calculations!P31</f>
        <v>46.576768786664324</v>
      </c>
      <c r="T22">
        <f>Calculations!Q31</f>
        <v>3.8040409422986112</v>
      </c>
      <c r="U22">
        <f>Calculations!R31</f>
        <v>3.8040409422986112</v>
      </c>
      <c r="V22">
        <f>Calculations!S31</f>
        <v>3.7</v>
      </c>
      <c r="W22">
        <f>Calculations!T31</f>
        <v>9</v>
      </c>
      <c r="X22" t="str">
        <f>Calculations!U31</f>
        <v>A-   </v>
      </c>
      <c r="Y22" t="str">
        <f>Calculations!V31</f>
        <v> </v>
      </c>
      <c r="AA22">
        <f>Calculations!X31</f>
      </c>
    </row>
    <row r="23" spans="1:27" ht="12.75">
      <c r="A23" s="4" t="s">
        <v>64</v>
      </c>
      <c r="B23" s="4">
        <v>10</v>
      </c>
      <c r="C23" s="4">
        <v>127</v>
      </c>
      <c r="D23" s="4">
        <v>25</v>
      </c>
      <c r="E23" s="4">
        <v>18</v>
      </c>
      <c r="F23" s="4">
        <v>40</v>
      </c>
      <c r="G23" s="4">
        <v>44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 t="s">
        <v>141</v>
      </c>
      <c r="N23" s="4">
        <v>0</v>
      </c>
      <c r="O23" s="4">
        <v>0</v>
      </c>
      <c r="P23">
        <v>0</v>
      </c>
      <c r="S23">
        <f>Calculations!P32</f>
        <v>44.10382444785421</v>
      </c>
      <c r="T23">
        <f>Calculations!Q32</f>
        <v>3.774412347936421</v>
      </c>
      <c r="U23">
        <f>Calculations!R32</f>
        <v>3.774412347936421</v>
      </c>
      <c r="V23">
        <f>Calculations!S32</f>
        <v>3.7</v>
      </c>
      <c r="W23">
        <f>Calculations!T32</f>
        <v>10</v>
      </c>
      <c r="X23" t="str">
        <f>Calculations!U32</f>
        <v>A-   </v>
      </c>
      <c r="Y23" t="str">
        <f>Calculations!V32</f>
        <v> </v>
      </c>
      <c r="AA23">
        <f>Calculations!X32</f>
      </c>
    </row>
    <row r="24" spans="1:27" ht="12.75">
      <c r="A24" s="4" t="s">
        <v>64</v>
      </c>
      <c r="B24" s="4">
        <v>11</v>
      </c>
      <c r="C24" s="4">
        <v>125</v>
      </c>
      <c r="D24" s="4">
        <v>21</v>
      </c>
      <c r="E24" s="4">
        <v>18</v>
      </c>
      <c r="F24" s="4">
        <v>40</v>
      </c>
      <c r="G24" s="4">
        <v>46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 t="s">
        <v>141</v>
      </c>
      <c r="N24" s="4">
        <v>0</v>
      </c>
      <c r="O24" s="4">
        <v>0</v>
      </c>
      <c r="P24">
        <v>0</v>
      </c>
      <c r="S24">
        <f>Calculations!P33</f>
        <v>41.09764322356436</v>
      </c>
      <c r="T24">
        <f>Calculations!Q33</f>
        <v>3.738394988921954</v>
      </c>
      <c r="U24">
        <f>Calculations!R33</f>
        <v>3.738394988921954</v>
      </c>
      <c r="V24">
        <f>Calculations!S33</f>
        <v>3.7</v>
      </c>
      <c r="W24">
        <f>Calculations!T33</f>
        <v>11</v>
      </c>
      <c r="X24" t="str">
        <f>Calculations!U33</f>
        <v>A-   </v>
      </c>
      <c r="Y24" t="str">
        <f>Calculations!V33</f>
        <v> </v>
      </c>
      <c r="AA24">
        <f>Calculations!X33</f>
      </c>
    </row>
    <row r="25" spans="1:27" ht="12.75">
      <c r="A25" s="4" t="s">
        <v>64</v>
      </c>
      <c r="B25" s="4">
        <v>12</v>
      </c>
      <c r="C25" s="4">
        <v>125</v>
      </c>
      <c r="D25" s="4">
        <v>23</v>
      </c>
      <c r="E25" s="4">
        <v>17</v>
      </c>
      <c r="F25" s="4">
        <v>39</v>
      </c>
      <c r="G25" s="4">
        <v>46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 t="s">
        <v>141</v>
      </c>
      <c r="N25" s="4">
        <v>0</v>
      </c>
      <c r="O25" s="4">
        <v>0</v>
      </c>
      <c r="P25">
        <v>0</v>
      </c>
      <c r="S25">
        <f>Calculations!P34</f>
        <v>40.64585406611732</v>
      </c>
      <c r="T25">
        <f>Calculations!Q34</f>
        <v>3.732982057675117</v>
      </c>
      <c r="U25">
        <f>Calculations!R34</f>
        <v>3.732982057675117</v>
      </c>
      <c r="V25">
        <f>Calculations!S34</f>
        <v>3.7</v>
      </c>
      <c r="W25">
        <f>Calculations!T34</f>
        <v>12</v>
      </c>
      <c r="X25" t="str">
        <f>Calculations!U34</f>
        <v>A-   </v>
      </c>
      <c r="Y25" t="str">
        <f>Calculations!V34</f>
        <v> </v>
      </c>
      <c r="AA25">
        <f>Calculations!X34</f>
      </c>
    </row>
    <row r="26" spans="1:27" ht="12.75">
      <c r="A26" s="4" t="s">
        <v>64</v>
      </c>
      <c r="B26" s="4">
        <v>13</v>
      </c>
      <c r="C26" s="4">
        <v>124</v>
      </c>
      <c r="D26" s="4">
        <v>25</v>
      </c>
      <c r="E26" s="4">
        <v>21</v>
      </c>
      <c r="F26" s="4">
        <v>36</v>
      </c>
      <c r="G26" s="4">
        <v>42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 t="s">
        <v>141</v>
      </c>
      <c r="N26" s="4">
        <v>0</v>
      </c>
      <c r="O26" s="4">
        <v>0</v>
      </c>
      <c r="P26">
        <v>0</v>
      </c>
      <c r="S26">
        <f>Calculations!P35</f>
        <v>38.39114300784438</v>
      </c>
      <c r="T26">
        <f>Calculations!Q35</f>
        <v>3.7059681381537186</v>
      </c>
      <c r="U26">
        <f>Calculations!R35</f>
        <v>3.7059681381537186</v>
      </c>
      <c r="V26">
        <f>Calculations!S35</f>
        <v>3.7</v>
      </c>
      <c r="W26">
        <f>Calculations!T35</f>
        <v>13</v>
      </c>
      <c r="X26" t="str">
        <f>Calculations!U35</f>
        <v>A-   </v>
      </c>
      <c r="Y26" t="str">
        <f>Calculations!V35</f>
        <v> </v>
      </c>
      <c r="AA26">
        <f>Calculations!X35</f>
      </c>
    </row>
    <row r="27" spans="1:27" ht="12.75">
      <c r="A27" s="4" t="s">
        <v>64</v>
      </c>
      <c r="B27" s="4">
        <v>14</v>
      </c>
      <c r="C27" s="4">
        <v>122</v>
      </c>
      <c r="D27" s="4">
        <v>21</v>
      </c>
      <c r="E27" s="4">
        <v>16</v>
      </c>
      <c r="F27" s="4">
        <v>41</v>
      </c>
      <c r="G27" s="4">
        <v>44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 t="s">
        <v>141</v>
      </c>
      <c r="N27" s="4">
        <v>0</v>
      </c>
      <c r="O27" s="4">
        <v>0</v>
      </c>
      <c r="P27">
        <v>0</v>
      </c>
      <c r="S27">
        <f>Calculations!P36</f>
        <v>35.93405078047668</v>
      </c>
      <c r="T27">
        <f>Calculations!Q36</f>
        <v>3.676529469529985</v>
      </c>
      <c r="U27">
        <f>Calculations!R36</f>
        <v>3.676529469529985</v>
      </c>
      <c r="V27">
        <f>Calculations!S36</f>
        <v>3.7</v>
      </c>
      <c r="W27">
        <f>Calculations!T36</f>
        <v>14</v>
      </c>
      <c r="X27" t="str">
        <f>Calculations!U36</f>
        <v>A-   </v>
      </c>
      <c r="Y27" t="str">
        <f>Calculations!V36</f>
        <v> </v>
      </c>
      <c r="AA27">
        <f>Calculations!X36</f>
      </c>
    </row>
    <row r="28" spans="1:27" ht="12.75">
      <c r="A28" s="4" t="s">
        <v>64</v>
      </c>
      <c r="B28" s="4">
        <v>15</v>
      </c>
      <c r="C28" s="4">
        <v>122</v>
      </c>
      <c r="D28" s="4">
        <v>21</v>
      </c>
      <c r="E28" s="4">
        <v>19</v>
      </c>
      <c r="F28" s="4">
        <v>38</v>
      </c>
      <c r="G28" s="4">
        <v>44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 t="s">
        <v>141</v>
      </c>
      <c r="N28" s="4">
        <v>0</v>
      </c>
      <c r="O28" s="4">
        <v>0</v>
      </c>
      <c r="P28">
        <v>0</v>
      </c>
      <c r="S28">
        <f>Calculations!P37</f>
        <v>35.60459738232339</v>
      </c>
      <c r="T28">
        <f>Calculations!Q37</f>
        <v>3.672582255295545</v>
      </c>
      <c r="U28">
        <f>Calculations!R37</f>
        <v>3.672582255295545</v>
      </c>
      <c r="V28">
        <f>Calculations!S37</f>
        <v>3.7</v>
      </c>
      <c r="W28">
        <f>Calculations!T37</f>
        <v>15</v>
      </c>
      <c r="X28" t="str">
        <f>Calculations!U37</f>
        <v>A-   </v>
      </c>
      <c r="Y28" t="str">
        <f>Calculations!V37</f>
        <v> </v>
      </c>
      <c r="AA28">
        <f>Calculations!X37</f>
      </c>
    </row>
    <row r="29" spans="1:27" ht="12.75">
      <c r="A29" s="4" t="s">
        <v>64</v>
      </c>
      <c r="B29" s="4">
        <v>16</v>
      </c>
      <c r="C29" s="4">
        <v>121</v>
      </c>
      <c r="D29" s="4">
        <v>22</v>
      </c>
      <c r="E29" s="4">
        <v>17</v>
      </c>
      <c r="F29" s="4">
        <v>38</v>
      </c>
      <c r="G29" s="4">
        <v>44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 t="s">
        <v>141</v>
      </c>
      <c r="N29" s="4">
        <v>0</v>
      </c>
      <c r="O29" s="4">
        <v>0</v>
      </c>
      <c r="P29">
        <v>0</v>
      </c>
      <c r="S29">
        <f>Calculations!P38</f>
        <v>33.64090486671465</v>
      </c>
      <c r="T29">
        <f>Calculations!Q38</f>
        <v>3.649055058146807</v>
      </c>
      <c r="U29">
        <f>Calculations!R38</f>
        <v>3.649055058146807</v>
      </c>
      <c r="V29">
        <f>Calculations!S38</f>
        <v>3.7</v>
      </c>
      <c r="W29">
        <f>Calculations!T38</f>
        <v>16</v>
      </c>
      <c r="X29" t="str">
        <f>Calculations!U38</f>
        <v>A-   </v>
      </c>
      <c r="Y29" t="str">
        <f>Calculations!V38</f>
        <v> </v>
      </c>
      <c r="AA29">
        <f>Calculations!X38</f>
      </c>
    </row>
    <row r="30" spans="1:27" ht="12.75">
      <c r="A30" s="4" t="s">
        <v>64</v>
      </c>
      <c r="B30" s="4">
        <v>17</v>
      </c>
      <c r="C30" s="4">
        <v>121</v>
      </c>
      <c r="D30" s="4">
        <v>23</v>
      </c>
      <c r="E30" s="4">
        <v>18</v>
      </c>
      <c r="F30" s="4">
        <v>37</v>
      </c>
      <c r="G30" s="4">
        <v>43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 t="s">
        <v>141</v>
      </c>
      <c r="N30" s="4">
        <v>0</v>
      </c>
      <c r="O30" s="4">
        <v>0</v>
      </c>
      <c r="P30">
        <v>0</v>
      </c>
      <c r="S30">
        <f>Calculations!P39</f>
        <v>33.412456521929016</v>
      </c>
      <c r="T30">
        <f>Calculations!Q39</f>
        <v>3.6463179955958465</v>
      </c>
      <c r="U30">
        <f>Calculations!R39</f>
        <v>3.6463179955958465</v>
      </c>
      <c r="V30">
        <f>Calculations!S39</f>
        <v>3.7</v>
      </c>
      <c r="W30">
        <f>Calculations!T39</f>
        <v>17</v>
      </c>
      <c r="X30" t="str">
        <f>Calculations!U39</f>
        <v>A-   </v>
      </c>
      <c r="Y30" t="str">
        <f>Calculations!V39</f>
        <v> </v>
      </c>
      <c r="AA30">
        <f>Calculations!X39</f>
      </c>
    </row>
    <row r="31" spans="1:27" ht="12.75">
      <c r="A31" s="4" t="s">
        <v>64</v>
      </c>
      <c r="B31" s="4">
        <v>18</v>
      </c>
      <c r="C31" s="4">
        <v>120</v>
      </c>
      <c r="D31" s="4">
        <v>19</v>
      </c>
      <c r="E31" s="4">
        <v>20</v>
      </c>
      <c r="F31" s="4">
        <v>40</v>
      </c>
      <c r="G31" s="4">
        <v>41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 t="s">
        <v>141</v>
      </c>
      <c r="N31" s="4">
        <v>0</v>
      </c>
      <c r="O31" s="4">
        <v>0</v>
      </c>
      <c r="P31">
        <v>0</v>
      </c>
      <c r="S31">
        <f>Calculations!P40</f>
        <v>32.73785606689029</v>
      </c>
      <c r="T31">
        <f>Calculations!Q40</f>
        <v>3.638235539826337</v>
      </c>
      <c r="U31">
        <f>Calculations!R40</f>
        <v>3.638235539826337</v>
      </c>
      <c r="V31">
        <f>Calculations!S40</f>
        <v>3.7</v>
      </c>
      <c r="W31">
        <f>Calculations!T40</f>
        <v>18</v>
      </c>
      <c r="X31" t="str">
        <f>Calculations!U40</f>
        <v>A-   </v>
      </c>
      <c r="Y31" t="str">
        <f>Calculations!V40</f>
        <v> </v>
      </c>
      <c r="AA31">
        <f>Calculations!X40</f>
      </c>
    </row>
    <row r="32" spans="1:27" ht="12.75">
      <c r="A32" s="4" t="s">
        <v>64</v>
      </c>
      <c r="B32" s="4">
        <v>19</v>
      </c>
      <c r="C32" s="4">
        <v>119</v>
      </c>
      <c r="D32" s="4">
        <v>19</v>
      </c>
      <c r="E32" s="4">
        <v>16</v>
      </c>
      <c r="F32" s="4">
        <v>41</v>
      </c>
      <c r="G32" s="4">
        <v>43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 t="s">
        <v>141</v>
      </c>
      <c r="N32" s="4">
        <v>0</v>
      </c>
      <c r="O32" s="4">
        <v>0</v>
      </c>
      <c r="P32">
        <v>0</v>
      </c>
      <c r="S32">
        <f>Calculations!P41</f>
        <v>30.95025676243708</v>
      </c>
      <c r="T32">
        <f>Calculations!Q41</f>
        <v>3.6168181331170284</v>
      </c>
      <c r="U32">
        <f>Calculations!R41</f>
        <v>3.6168181331170284</v>
      </c>
      <c r="V32">
        <f>Calculations!S41</f>
        <v>3.7</v>
      </c>
      <c r="W32">
        <f>Calculations!T41</f>
        <v>19</v>
      </c>
      <c r="X32" t="str">
        <f>Calculations!U41</f>
        <v>A-   </v>
      </c>
      <c r="Y32" t="str">
        <f>Calculations!V41</f>
        <v> </v>
      </c>
      <c r="AA32">
        <f>Calculations!X41</f>
      </c>
    </row>
    <row r="33" spans="1:27" ht="12.75">
      <c r="A33" s="4" t="s">
        <v>64</v>
      </c>
      <c r="B33" s="4">
        <v>20</v>
      </c>
      <c r="C33" s="4">
        <v>119</v>
      </c>
      <c r="D33" s="4">
        <v>19</v>
      </c>
      <c r="E33" s="4">
        <v>15</v>
      </c>
      <c r="F33" s="4">
        <v>39</v>
      </c>
      <c r="G33" s="4">
        <v>46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 t="s">
        <v>141</v>
      </c>
      <c r="N33" s="4">
        <v>0</v>
      </c>
      <c r="O33" s="4">
        <v>0</v>
      </c>
      <c r="P33">
        <v>0</v>
      </c>
      <c r="S33">
        <f>Calculations!P42</f>
        <v>30.573555762777925</v>
      </c>
      <c r="T33">
        <f>Calculations!Q42</f>
        <v>3.6123048406261415</v>
      </c>
      <c r="U33">
        <f>Calculations!R42</f>
        <v>3.6123048406261415</v>
      </c>
      <c r="V33">
        <f>Calculations!S42</f>
        <v>3.7</v>
      </c>
      <c r="W33">
        <f>Calculations!T42</f>
        <v>20</v>
      </c>
      <c r="X33" t="str">
        <f>Calculations!U42</f>
        <v>A-   </v>
      </c>
      <c r="Y33" t="str">
        <f>Calculations!V42</f>
        <v> </v>
      </c>
      <c r="AA33">
        <f>Calculations!X42</f>
      </c>
    </row>
    <row r="34" spans="1:27" ht="12.75">
      <c r="A34" s="4" t="s">
        <v>64</v>
      </c>
      <c r="B34" s="4">
        <v>21</v>
      </c>
      <c r="C34" s="4">
        <v>119</v>
      </c>
      <c r="D34" s="4">
        <v>21</v>
      </c>
      <c r="E34" s="4">
        <v>20</v>
      </c>
      <c r="F34" s="4">
        <v>36</v>
      </c>
      <c r="G34" s="4">
        <v>42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 t="s">
        <v>141</v>
      </c>
      <c r="N34" s="4">
        <v>0</v>
      </c>
      <c r="O34" s="4">
        <v>0</v>
      </c>
      <c r="P34">
        <v>0</v>
      </c>
      <c r="S34">
        <f>Calculations!P43</f>
        <v>30.111551541082427</v>
      </c>
      <c r="T34">
        <f>Calculations!Q43</f>
        <v>3.6067695216691362</v>
      </c>
      <c r="U34">
        <f>Calculations!R43</f>
        <v>3.6067695216691362</v>
      </c>
      <c r="V34">
        <f>Calculations!S43</f>
        <v>3.7</v>
      </c>
      <c r="W34">
        <f>Calculations!T43</f>
        <v>21</v>
      </c>
      <c r="X34" t="str">
        <f>Calculations!U43</f>
        <v>A-   </v>
      </c>
      <c r="Y34" t="str">
        <f>Calculations!V43</f>
        <v> </v>
      </c>
      <c r="AA34">
        <f>Calculations!X43</f>
      </c>
    </row>
    <row r="35" spans="1:27" ht="12.75">
      <c r="A35" s="4" t="s">
        <v>64</v>
      </c>
      <c r="B35" s="4">
        <v>22</v>
      </c>
      <c r="C35" s="4">
        <v>118</v>
      </c>
      <c r="D35" s="4">
        <v>19</v>
      </c>
      <c r="E35" s="4">
        <v>16</v>
      </c>
      <c r="F35" s="4">
        <v>39</v>
      </c>
      <c r="G35" s="4">
        <v>44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 t="s">
        <v>141</v>
      </c>
      <c r="N35" s="4">
        <v>0</v>
      </c>
      <c r="O35" s="4">
        <v>0</v>
      </c>
      <c r="P35">
        <v>0</v>
      </c>
      <c r="S35">
        <f>Calculations!P44</f>
        <v>28.885559193460686</v>
      </c>
      <c r="T35">
        <f>Calculations!Q44</f>
        <v>3.5920807842848115</v>
      </c>
      <c r="U35">
        <f>Calculations!R44</f>
        <v>3.5920807842848115</v>
      </c>
      <c r="V35">
        <f>Calculations!S44</f>
        <v>3.7</v>
      </c>
      <c r="W35">
        <f>Calculations!T44</f>
        <v>22</v>
      </c>
      <c r="X35" t="str">
        <f>Calculations!U44</f>
        <v>A-   </v>
      </c>
      <c r="Y35" t="str">
        <f>Calculations!V44</f>
        <v> </v>
      </c>
      <c r="AA35">
        <f>Calculations!X44</f>
      </c>
    </row>
    <row r="36" spans="1:27" ht="12.75">
      <c r="A36" s="4" t="s">
        <v>64</v>
      </c>
      <c r="B36" s="4">
        <v>23</v>
      </c>
      <c r="C36" s="4">
        <v>118</v>
      </c>
      <c r="D36" s="4">
        <v>20</v>
      </c>
      <c r="E36" s="4">
        <v>17</v>
      </c>
      <c r="F36" s="4">
        <v>38</v>
      </c>
      <c r="G36" s="4">
        <v>43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 t="s">
        <v>141</v>
      </c>
      <c r="N36" s="4">
        <v>0</v>
      </c>
      <c r="O36" s="4">
        <v>0</v>
      </c>
      <c r="P36">
        <v>0</v>
      </c>
      <c r="S36">
        <f>Calculations!P45</f>
        <v>28.657110848675053</v>
      </c>
      <c r="T36">
        <f>Calculations!Q45</f>
        <v>3.589343721733851</v>
      </c>
      <c r="U36">
        <f>Calculations!R45</f>
        <v>3.589343721733851</v>
      </c>
      <c r="V36">
        <f>Calculations!S45</f>
        <v>3.7</v>
      </c>
      <c r="W36">
        <f>Calculations!T45</f>
        <v>23</v>
      </c>
      <c r="X36" t="str">
        <f>Calculations!U45</f>
        <v>A-   </v>
      </c>
      <c r="Y36" t="str">
        <f>Calculations!V45</f>
        <v> </v>
      </c>
      <c r="AA36">
        <f>Calculations!X45</f>
      </c>
    </row>
    <row r="37" spans="1:27" ht="12.75">
      <c r="A37" s="4" t="s">
        <v>64</v>
      </c>
      <c r="B37" s="4">
        <v>24</v>
      </c>
      <c r="C37" s="4">
        <v>118</v>
      </c>
      <c r="D37" s="4">
        <v>21</v>
      </c>
      <c r="E37" s="4">
        <v>15</v>
      </c>
      <c r="F37" s="4">
        <v>38</v>
      </c>
      <c r="G37" s="4">
        <v>44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 t="s">
        <v>141</v>
      </c>
      <c r="N37" s="4">
        <v>0</v>
      </c>
      <c r="O37" s="4">
        <v>0</v>
      </c>
      <c r="P37">
        <v>0</v>
      </c>
      <c r="S37">
        <f>Calculations!P46</f>
        <v>28.433770036013644</v>
      </c>
      <c r="T37">
        <f>Calculations!Q46</f>
        <v>3.5866678530379743</v>
      </c>
      <c r="U37">
        <f>Calculations!R46</f>
        <v>3.5866678530379743</v>
      </c>
      <c r="V37">
        <f>Calculations!S46</f>
        <v>3.7</v>
      </c>
      <c r="W37">
        <f>Calculations!T46</f>
        <v>24</v>
      </c>
      <c r="X37" t="str">
        <f>Calculations!U46</f>
        <v>A-   </v>
      </c>
      <c r="Y37" t="str">
        <f>Calculations!V46</f>
        <v> </v>
      </c>
      <c r="AA37">
        <f>Calculations!X46</f>
      </c>
    </row>
    <row r="38" spans="1:27" ht="12.75">
      <c r="A38" s="4" t="s">
        <v>64</v>
      </c>
      <c r="B38" s="4">
        <v>25</v>
      </c>
      <c r="C38" s="4">
        <v>118</v>
      </c>
      <c r="D38" s="4">
        <v>22</v>
      </c>
      <c r="E38" s="4">
        <v>20</v>
      </c>
      <c r="F38" s="4">
        <v>37</v>
      </c>
      <c r="G38" s="4">
        <v>39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 t="s">
        <v>141</v>
      </c>
      <c r="N38" s="4">
        <v>0</v>
      </c>
      <c r="O38" s="4">
        <v>0</v>
      </c>
      <c r="P38">
        <v>0</v>
      </c>
      <c r="S38">
        <f>Calculations!P47</f>
        <v>28.414742225748405</v>
      </c>
      <c r="T38">
        <f>Calculations!Q47</f>
        <v>3.586439878933138</v>
      </c>
      <c r="U38">
        <f>Calculations!R47</f>
        <v>3.586439878933138</v>
      </c>
      <c r="V38">
        <f>Calculations!S47</f>
        <v>3.7</v>
      </c>
      <c r="W38">
        <f>Calculations!T47</f>
        <v>25</v>
      </c>
      <c r="X38" t="str">
        <f>Calculations!U47</f>
        <v>A-   </v>
      </c>
      <c r="Y38" t="str">
        <f>Calculations!V47</f>
        <v> </v>
      </c>
      <c r="AA38">
        <f>Calculations!X47</f>
      </c>
    </row>
    <row r="39" spans="1:27" ht="12.75">
      <c r="A39" s="4" t="s">
        <v>64</v>
      </c>
      <c r="B39" s="4">
        <v>26</v>
      </c>
      <c r="C39" s="4">
        <v>118</v>
      </c>
      <c r="D39" s="4">
        <v>20</v>
      </c>
      <c r="E39" s="4">
        <v>15</v>
      </c>
      <c r="F39" s="4">
        <v>37</v>
      </c>
      <c r="G39" s="4">
        <v>46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 t="s">
        <v>141</v>
      </c>
      <c r="N39" s="4">
        <v>0</v>
      </c>
      <c r="O39" s="4">
        <v>0</v>
      </c>
      <c r="P39">
        <v>0</v>
      </c>
      <c r="S39">
        <f>Calculations!P48</f>
        <v>28.390227648400327</v>
      </c>
      <c r="T39">
        <f>Calculations!Q48</f>
        <v>3.5861461673211106</v>
      </c>
      <c r="U39">
        <f>Calculations!R48</f>
        <v>3.5861461673211106</v>
      </c>
      <c r="V39">
        <f>Calculations!S48</f>
        <v>3.7</v>
      </c>
      <c r="W39">
        <f>Calculations!T48</f>
        <v>26</v>
      </c>
      <c r="X39" t="str">
        <f>Calculations!U48</f>
        <v>A-   </v>
      </c>
      <c r="Y39" t="str">
        <f>Calculations!V48</f>
        <v> </v>
      </c>
      <c r="AA39">
        <f>Calculations!X48</f>
      </c>
    </row>
    <row r="40" spans="1:27" ht="12.75">
      <c r="A40" s="4" t="s">
        <v>64</v>
      </c>
      <c r="B40" s="4">
        <v>27</v>
      </c>
      <c r="C40" s="4">
        <v>118</v>
      </c>
      <c r="D40" s="4">
        <v>20</v>
      </c>
      <c r="E40" s="4">
        <v>18</v>
      </c>
      <c r="F40" s="4">
        <v>36</v>
      </c>
      <c r="G40" s="4">
        <v>44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 t="s">
        <v>141</v>
      </c>
      <c r="N40" s="4">
        <v>0</v>
      </c>
      <c r="O40" s="4">
        <v>0</v>
      </c>
      <c r="P40">
        <v>0</v>
      </c>
      <c r="S40">
        <f>Calculations!P49</f>
        <v>28.3851201162761</v>
      </c>
      <c r="T40">
        <f>Calculations!Q49</f>
        <v>3.5860849734660265</v>
      </c>
      <c r="U40">
        <f>Calculations!R49</f>
        <v>3.5860849734660265</v>
      </c>
      <c r="V40">
        <f>Calculations!S49</f>
        <v>3.7</v>
      </c>
      <c r="W40">
        <f>Calculations!T49</f>
        <v>27</v>
      </c>
      <c r="X40" t="str">
        <f>Calculations!U49</f>
        <v>A-   </v>
      </c>
      <c r="Y40" t="str">
        <f>Calculations!V49</f>
        <v> </v>
      </c>
      <c r="AA40">
        <f>Calculations!X49</f>
      </c>
    </row>
    <row r="41" spans="1:27" ht="12.75">
      <c r="A41" s="4" t="s">
        <v>64</v>
      </c>
      <c r="B41" s="4">
        <v>28</v>
      </c>
      <c r="C41" s="4">
        <v>118</v>
      </c>
      <c r="D41" s="4">
        <v>20</v>
      </c>
      <c r="E41" s="4">
        <v>16</v>
      </c>
      <c r="F41" s="4">
        <v>36</v>
      </c>
      <c r="G41" s="4">
        <v>46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 t="s">
        <v>141</v>
      </c>
      <c r="N41" s="4">
        <v>0</v>
      </c>
      <c r="O41" s="4">
        <v>0</v>
      </c>
      <c r="P41">
        <v>0</v>
      </c>
      <c r="S41">
        <f>Calculations!P50</f>
        <v>28.280409849015896</v>
      </c>
      <c r="T41">
        <f>Calculations!Q50</f>
        <v>3.584830429242964</v>
      </c>
      <c r="U41">
        <f>Calculations!R50</f>
        <v>3.584830429242964</v>
      </c>
      <c r="V41">
        <f>Calculations!S50</f>
        <v>3.7</v>
      </c>
      <c r="W41">
        <f>Calculations!T50</f>
        <v>28</v>
      </c>
      <c r="X41" t="str">
        <f>Calculations!U50</f>
        <v>A-   </v>
      </c>
      <c r="Y41" t="str">
        <f>Calculations!V50</f>
        <v> </v>
      </c>
      <c r="AA41">
        <f>Calculations!X50</f>
      </c>
    </row>
    <row r="42" spans="1:27" ht="12.75">
      <c r="A42" s="4" t="s">
        <v>64</v>
      </c>
      <c r="B42" s="4">
        <v>29</v>
      </c>
      <c r="C42" s="4">
        <v>118</v>
      </c>
      <c r="D42" s="4">
        <v>23</v>
      </c>
      <c r="E42" s="4">
        <v>17</v>
      </c>
      <c r="F42" s="4">
        <v>36</v>
      </c>
      <c r="G42" s="4">
        <v>42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 t="s">
        <v>141</v>
      </c>
      <c r="N42" s="4">
        <v>0</v>
      </c>
      <c r="O42" s="4">
        <v>0</v>
      </c>
      <c r="P42">
        <v>0</v>
      </c>
      <c r="S42">
        <f>Calculations!P51</f>
        <v>27.976873346442368</v>
      </c>
      <c r="T42">
        <f>Calculations!Q51</f>
        <v>3.5811937279360526</v>
      </c>
      <c r="U42">
        <f>Calculations!R51</f>
        <v>3.5811937279360526</v>
      </c>
      <c r="V42">
        <f>Calculations!S51</f>
        <v>3.7</v>
      </c>
      <c r="W42">
        <f>Calculations!T51</f>
        <v>29</v>
      </c>
      <c r="X42" t="str">
        <f>Calculations!U51</f>
        <v>A-   </v>
      </c>
      <c r="Y42" t="str">
        <f>Calculations!V51</f>
        <v> </v>
      </c>
      <c r="AA42">
        <f>Calculations!X51</f>
      </c>
    </row>
    <row r="43" spans="1:27" ht="12.75">
      <c r="A43" s="4" t="s">
        <v>64</v>
      </c>
      <c r="B43" s="4">
        <v>30</v>
      </c>
      <c r="C43" s="4">
        <v>118</v>
      </c>
      <c r="D43" s="4">
        <v>22</v>
      </c>
      <c r="E43" s="4">
        <v>18</v>
      </c>
      <c r="F43" s="4">
        <v>32</v>
      </c>
      <c r="G43" s="4">
        <v>46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 t="s">
        <v>141</v>
      </c>
      <c r="N43" s="4">
        <v>0</v>
      </c>
      <c r="O43" s="4">
        <v>0</v>
      </c>
      <c r="P43">
        <v>0</v>
      </c>
      <c r="S43">
        <f>Calculations!P52</f>
        <v>27.499167293415574</v>
      </c>
      <c r="T43">
        <f>Calculations!Q52</f>
        <v>3.5754702837616867</v>
      </c>
      <c r="U43">
        <f>Calculations!R52</f>
        <v>3.5754702837616867</v>
      </c>
      <c r="V43">
        <f>Calculations!S52</f>
        <v>3.7</v>
      </c>
      <c r="W43">
        <f>Calculations!T52</f>
        <v>30</v>
      </c>
      <c r="X43" t="str">
        <f>Calculations!U52</f>
        <v>A-   </v>
      </c>
      <c r="Y43" t="str">
        <f>Calculations!V52</f>
        <v> </v>
      </c>
      <c r="AA43">
        <f>Calculations!X52</f>
      </c>
    </row>
    <row r="44" spans="1:27" ht="12.75">
      <c r="A44" s="4" t="s">
        <v>64</v>
      </c>
      <c r="B44" s="4">
        <v>31</v>
      </c>
      <c r="C44" s="4">
        <v>117</v>
      </c>
      <c r="D44" s="4">
        <v>25</v>
      </c>
      <c r="E44" s="4">
        <v>18</v>
      </c>
      <c r="F44" s="4">
        <v>37</v>
      </c>
      <c r="G44" s="4">
        <v>37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 t="s">
        <v>141</v>
      </c>
      <c r="N44" s="4">
        <v>0</v>
      </c>
      <c r="O44" s="4">
        <v>0</v>
      </c>
      <c r="P44">
        <v>0</v>
      </c>
      <c r="S44">
        <f>Calculations!P53</f>
        <v>26.213788619337244</v>
      </c>
      <c r="T44">
        <f>Calculations!Q53</f>
        <v>3.560070032838772</v>
      </c>
      <c r="U44">
        <f>Calculations!R53</f>
        <v>3.560070032838772</v>
      </c>
      <c r="V44">
        <f>Calculations!S53</f>
        <v>3.7</v>
      </c>
      <c r="W44">
        <f>Calculations!T53</f>
        <v>31</v>
      </c>
      <c r="X44" t="str">
        <f>Calculations!U53</f>
        <v>A-   </v>
      </c>
      <c r="Y44" t="str">
        <f>Calculations!V53</f>
        <v> </v>
      </c>
      <c r="AA44">
        <f>Calculations!X53</f>
      </c>
    </row>
    <row r="45" spans="1:27" ht="12.75">
      <c r="A45" s="4" t="s">
        <v>64</v>
      </c>
      <c r="B45" s="4">
        <v>32</v>
      </c>
      <c r="C45" s="4">
        <v>116</v>
      </c>
      <c r="D45" s="4">
        <v>22</v>
      </c>
      <c r="E45" s="4">
        <v>17</v>
      </c>
      <c r="F45" s="4">
        <v>34</v>
      </c>
      <c r="G45" s="4">
        <v>43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 t="s">
        <v>141</v>
      </c>
      <c r="N45" s="4">
        <v>0</v>
      </c>
      <c r="O45" s="4">
        <v>0</v>
      </c>
      <c r="P45">
        <v>0</v>
      </c>
      <c r="S45">
        <f>Calculations!P54</f>
        <v>24.29045461991985</v>
      </c>
      <c r="T45">
        <f>Calculations!Q54</f>
        <v>3.5370263751237885</v>
      </c>
      <c r="U45">
        <f>Calculations!R54</f>
        <v>3.5370263751237885</v>
      </c>
      <c r="V45">
        <f>Calculations!S54</f>
        <v>3.7</v>
      </c>
      <c r="W45">
        <f>Calculations!T54</f>
        <v>32</v>
      </c>
      <c r="X45" t="str">
        <f>Calculations!U54</f>
        <v>A-   </v>
      </c>
      <c r="Y45" t="str">
        <f>Calculations!V54</f>
        <v> </v>
      </c>
      <c r="AA45">
        <f>Calculations!X54</f>
      </c>
    </row>
    <row r="46" spans="1:27" ht="12.75">
      <c r="A46" s="4" t="s">
        <v>64</v>
      </c>
      <c r="B46" s="4">
        <v>33</v>
      </c>
      <c r="C46" s="4">
        <v>116</v>
      </c>
      <c r="D46" s="4">
        <v>23</v>
      </c>
      <c r="E46" s="4">
        <v>15</v>
      </c>
      <c r="F46" s="4">
        <v>34</v>
      </c>
      <c r="G46" s="4">
        <v>44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 t="s">
        <v>141</v>
      </c>
      <c r="N46" s="4">
        <v>0</v>
      </c>
      <c r="O46" s="4">
        <v>0</v>
      </c>
      <c r="P46">
        <v>0</v>
      </c>
      <c r="S46">
        <f>Calculations!P55</f>
        <v>24.067113807258444</v>
      </c>
      <c r="T46">
        <f>Calculations!Q55</f>
        <v>3.534350506427912</v>
      </c>
      <c r="U46">
        <f>Calculations!R55</f>
        <v>3.534350506427912</v>
      </c>
      <c r="V46">
        <f>Calculations!S55</f>
        <v>3.7</v>
      </c>
      <c r="W46">
        <f>Calculations!T55</f>
        <v>33</v>
      </c>
      <c r="X46" t="str">
        <f>Calculations!U55</f>
        <v>A-   </v>
      </c>
      <c r="Y46" t="str">
        <f>Calculations!V55</f>
        <v> </v>
      </c>
      <c r="AA46">
        <f>Calculations!X55</f>
      </c>
    </row>
    <row r="47" spans="1:27" ht="12.75">
      <c r="A47" s="4" t="s">
        <v>64</v>
      </c>
      <c r="B47" s="4">
        <v>34</v>
      </c>
      <c r="C47" s="4">
        <v>115</v>
      </c>
      <c r="D47" s="4">
        <v>22</v>
      </c>
      <c r="E47" s="4">
        <v>17</v>
      </c>
      <c r="F47" s="4">
        <v>36</v>
      </c>
      <c r="G47" s="4">
        <v>40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 t="s">
        <v>141</v>
      </c>
      <c r="N47" s="4">
        <v>0</v>
      </c>
      <c r="O47" s="4">
        <v>0</v>
      </c>
      <c r="P47">
        <v>0</v>
      </c>
      <c r="S47">
        <f>Calculations!P56</f>
        <v>22.87444878300157</v>
      </c>
      <c r="T47">
        <f>Calculations!Q56</f>
        <v>3.5200610670502823</v>
      </c>
      <c r="U47">
        <f>Calculations!R56</f>
        <v>3.5200610670502823</v>
      </c>
      <c r="V47">
        <f>Calculations!S56</f>
        <v>3.7</v>
      </c>
      <c r="W47">
        <f>Calculations!T56</f>
        <v>34</v>
      </c>
      <c r="X47" t="str">
        <f>Calculations!U56</f>
        <v>A-   </v>
      </c>
      <c r="Y47" t="str">
        <f>Calculations!V56</f>
        <v> </v>
      </c>
      <c r="AA47">
        <f>Calculations!X56</f>
      </c>
    </row>
    <row r="48" spans="1:27" ht="12.75">
      <c r="A48" s="4" t="s">
        <v>64</v>
      </c>
      <c r="B48" s="4">
        <v>35</v>
      </c>
      <c r="C48" s="4">
        <v>114</v>
      </c>
      <c r="D48" s="4">
        <v>21</v>
      </c>
      <c r="E48" s="4">
        <v>14</v>
      </c>
      <c r="F48" s="4">
        <v>39</v>
      </c>
      <c r="G48" s="4">
        <v>40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 t="s">
        <v>141</v>
      </c>
      <c r="N48" s="4">
        <v>0</v>
      </c>
      <c r="O48" s="4">
        <v>0</v>
      </c>
      <c r="P48">
        <v>0</v>
      </c>
      <c r="S48">
        <f>Calculations!P57</f>
        <v>21.58218102360872</v>
      </c>
      <c r="T48">
        <f>Calculations!Q57</f>
        <v>3.5045782773046747</v>
      </c>
      <c r="U48">
        <f>Calculations!R57</f>
        <v>3.5045782773046747</v>
      </c>
      <c r="V48">
        <f>Calculations!S57</f>
        <v>3.7</v>
      </c>
      <c r="W48">
        <f>Calculations!T57</f>
        <v>35</v>
      </c>
      <c r="X48" t="str">
        <f>Calculations!U57</f>
        <v>A-   </v>
      </c>
      <c r="Y48" t="str">
        <f>Calculations!V57</f>
        <v> </v>
      </c>
      <c r="AA48">
        <f>Calculations!X57</f>
      </c>
    </row>
    <row r="49" spans="1:27" ht="12.75">
      <c r="A49" s="4" t="s">
        <v>64</v>
      </c>
      <c r="B49" s="4">
        <v>36</v>
      </c>
      <c r="C49" s="4">
        <v>114</v>
      </c>
      <c r="D49" s="4">
        <v>19</v>
      </c>
      <c r="E49" s="4">
        <v>15</v>
      </c>
      <c r="F49" s="4">
        <v>35</v>
      </c>
      <c r="G49" s="4">
        <v>45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 t="s">
        <v>141</v>
      </c>
      <c r="N49" s="4">
        <v>0</v>
      </c>
      <c r="O49" s="4">
        <v>0</v>
      </c>
      <c r="P49">
        <v>0</v>
      </c>
      <c r="S49">
        <f>Calculations!P58</f>
        <v>21.22310551598313</v>
      </c>
      <c r="T49">
        <f>Calculations!Q58</f>
        <v>3.500276157603123</v>
      </c>
      <c r="U49">
        <f>Calculations!R58</f>
        <v>3.500276157603123</v>
      </c>
      <c r="V49">
        <f>Calculations!S58</f>
        <v>3.7</v>
      </c>
      <c r="W49">
        <f>Calculations!T58</f>
        <v>36</v>
      </c>
      <c r="X49" t="str">
        <f>Calculations!U58</f>
        <v>A-   </v>
      </c>
      <c r="Y49" t="str">
        <f>Calculations!V58</f>
        <v> </v>
      </c>
      <c r="AA49">
        <f>Calculations!X58</f>
      </c>
    </row>
    <row r="50" spans="1:27" ht="12.75">
      <c r="A50" s="4" t="s">
        <v>64</v>
      </c>
      <c r="B50" s="4">
        <v>37</v>
      </c>
      <c r="C50" s="4">
        <v>114</v>
      </c>
      <c r="D50" s="4">
        <v>19</v>
      </c>
      <c r="E50" s="4">
        <v>15</v>
      </c>
      <c r="F50" s="4">
        <v>34</v>
      </c>
      <c r="G50" s="4">
        <v>46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 t="s">
        <v>141</v>
      </c>
      <c r="N50" s="4">
        <v>0</v>
      </c>
      <c r="O50" s="4">
        <v>0</v>
      </c>
      <c r="P50">
        <v>0</v>
      </c>
      <c r="S50">
        <f>Calculations!P59</f>
        <v>21.0609325829686</v>
      </c>
      <c r="T50">
        <f>Calculations!Q59</f>
        <v>3.498333147413445</v>
      </c>
      <c r="U50">
        <f>Calculations!R59</f>
        <v>3.498333147413445</v>
      </c>
      <c r="V50">
        <f>Calculations!S59</f>
        <v>3.3</v>
      </c>
      <c r="W50">
        <f>Calculations!T59</f>
        <v>37</v>
      </c>
      <c r="X50" t="str">
        <f>Calculations!U59</f>
        <v>B+</v>
      </c>
      <c r="Y50" t="str">
        <f>Calculations!V59</f>
        <v> </v>
      </c>
      <c r="AA50">
        <f>Calculations!X59</f>
      </c>
    </row>
    <row r="51" spans="1:27" ht="12.75">
      <c r="A51" s="4" t="s">
        <v>64</v>
      </c>
      <c r="B51" s="4">
        <v>38</v>
      </c>
      <c r="C51" s="4">
        <v>114</v>
      </c>
      <c r="D51" s="4">
        <v>21</v>
      </c>
      <c r="E51" s="4">
        <v>17</v>
      </c>
      <c r="F51" s="4">
        <v>34</v>
      </c>
      <c r="G51" s="4">
        <v>42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 t="s">
        <v>141</v>
      </c>
      <c r="N51" s="4">
        <v>0</v>
      </c>
      <c r="O51" s="4">
        <v>0</v>
      </c>
      <c r="P51">
        <v>0</v>
      </c>
      <c r="S51">
        <f>Calculations!P60</f>
        <v>20.92838175942638</v>
      </c>
      <c r="T51">
        <f>Calculations!Q60</f>
        <v>3.4967450426908795</v>
      </c>
      <c r="U51">
        <f>Calculations!R60</f>
        <v>3.4967450426908795</v>
      </c>
      <c r="V51">
        <f>Calculations!S60</f>
        <v>3.3</v>
      </c>
      <c r="W51">
        <f>Calculations!T60</f>
        <v>38</v>
      </c>
      <c r="X51" t="str">
        <f>Calculations!U60</f>
        <v>B+</v>
      </c>
      <c r="Y51" t="str">
        <f>Calculations!V60</f>
        <v> </v>
      </c>
      <c r="AA51">
        <f>Calculations!X60</f>
      </c>
    </row>
    <row r="52" spans="1:27" ht="12.75">
      <c r="A52" s="4" t="s">
        <v>64</v>
      </c>
      <c r="B52" s="4">
        <v>39</v>
      </c>
      <c r="C52" s="4">
        <v>114</v>
      </c>
      <c r="D52" s="4">
        <v>24</v>
      </c>
      <c r="E52" s="4">
        <v>17</v>
      </c>
      <c r="F52" s="4">
        <v>35</v>
      </c>
      <c r="G52" s="4">
        <v>38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 t="s">
        <v>141</v>
      </c>
      <c r="N52" s="4">
        <v>0</v>
      </c>
      <c r="O52" s="4">
        <v>0</v>
      </c>
      <c r="P52">
        <v>0</v>
      </c>
      <c r="S52">
        <f>Calculations!P61</f>
        <v>20.73466305623728</v>
      </c>
      <c r="T52">
        <f>Calculations!Q61</f>
        <v>3.494424079462115</v>
      </c>
      <c r="U52">
        <f>Calculations!R61</f>
        <v>3.494424079462115</v>
      </c>
      <c r="V52">
        <f>Calculations!S61</f>
        <v>3.3</v>
      </c>
      <c r="W52">
        <f>Calculations!T61</f>
        <v>39</v>
      </c>
      <c r="X52" t="str">
        <f>Calculations!U61</f>
        <v>B+</v>
      </c>
      <c r="Y52" t="str">
        <f>Calculations!V61</f>
        <v> </v>
      </c>
      <c r="AA52">
        <f>Calculations!X61</f>
      </c>
    </row>
    <row r="53" spans="1:27" ht="12.75">
      <c r="A53" s="4" t="s">
        <v>64</v>
      </c>
      <c r="B53" s="4">
        <v>40</v>
      </c>
      <c r="C53" s="4">
        <v>112</v>
      </c>
      <c r="D53" s="4">
        <v>18</v>
      </c>
      <c r="E53" s="4">
        <v>18</v>
      </c>
      <c r="F53" s="4">
        <v>40</v>
      </c>
      <c r="G53" s="4">
        <v>36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 t="s">
        <v>141</v>
      </c>
      <c r="N53" s="4">
        <v>0</v>
      </c>
      <c r="O53" s="4">
        <v>0</v>
      </c>
      <c r="P53">
        <v>0</v>
      </c>
      <c r="S53">
        <f>Calculations!P62</f>
        <v>18.82896272145259</v>
      </c>
      <c r="T53">
        <f>Calculations!Q62</f>
        <v>3.4715916924531967</v>
      </c>
      <c r="U53">
        <f>Calculations!R62</f>
        <v>3.4715916924531967</v>
      </c>
      <c r="V53">
        <f>Calculations!S62</f>
        <v>3.3</v>
      </c>
      <c r="W53">
        <f>Calculations!T62</f>
        <v>40</v>
      </c>
      <c r="X53" t="str">
        <f>Calculations!U62</f>
        <v>B+</v>
      </c>
      <c r="Y53" t="str">
        <f>Calculations!V62</f>
        <v> </v>
      </c>
      <c r="AA53">
        <f>Calculations!X62</f>
      </c>
    </row>
    <row r="54" spans="1:27" ht="12.75">
      <c r="A54" s="4" t="s">
        <v>64</v>
      </c>
      <c r="B54" s="4">
        <v>41</v>
      </c>
      <c r="C54" s="4">
        <v>113</v>
      </c>
      <c r="D54" s="4">
        <v>23</v>
      </c>
      <c r="E54" s="4">
        <v>15</v>
      </c>
      <c r="F54" s="4">
        <v>33</v>
      </c>
      <c r="G54" s="4">
        <v>42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 t="s">
        <v>141</v>
      </c>
      <c r="N54" s="4">
        <v>0</v>
      </c>
      <c r="O54" s="4">
        <v>0</v>
      </c>
      <c r="P54">
        <v>0</v>
      </c>
      <c r="S54">
        <f>Calculations!P63</f>
        <v>18.683885765401904</v>
      </c>
      <c r="T54">
        <f>Calculations!Q63</f>
        <v>3.4698535108796498</v>
      </c>
      <c r="U54">
        <f>Calculations!R63</f>
        <v>3.4698535108796498</v>
      </c>
      <c r="V54">
        <f>Calculations!S63</f>
        <v>3.3</v>
      </c>
      <c r="W54">
        <f>Calculations!T63</f>
        <v>41</v>
      </c>
      <c r="X54" t="str">
        <f>Calculations!U63</f>
        <v>B+</v>
      </c>
      <c r="Y54" t="str">
        <f>Calculations!V63</f>
        <v> </v>
      </c>
      <c r="AA54">
        <f>Calculations!X63</f>
      </c>
    </row>
    <row r="55" spans="1:27" ht="12.75">
      <c r="A55" s="4" t="s">
        <v>64</v>
      </c>
      <c r="B55" s="4">
        <v>42</v>
      </c>
      <c r="C55" s="4">
        <v>112</v>
      </c>
      <c r="D55" s="4">
        <v>21</v>
      </c>
      <c r="E55" s="4">
        <v>15</v>
      </c>
      <c r="F55" s="4">
        <v>36</v>
      </c>
      <c r="G55" s="4">
        <v>40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 t="s">
        <v>141</v>
      </c>
      <c r="N55" s="4">
        <v>0</v>
      </c>
      <c r="O55" s="4">
        <v>0</v>
      </c>
      <c r="P55">
        <v>0</v>
      </c>
      <c r="S55">
        <f>Calculations!P64</f>
        <v>17.66731395230056</v>
      </c>
      <c r="T55">
        <f>Calculations!Q64</f>
        <v>3.4576738619414495</v>
      </c>
      <c r="U55">
        <f>Calculations!R64</f>
        <v>3.4576738619414495</v>
      </c>
      <c r="V55">
        <f>Calculations!S64</f>
        <v>3.3</v>
      </c>
      <c r="W55">
        <f>Calculations!T64</f>
        <v>42</v>
      </c>
      <c r="X55" t="str">
        <f>Calculations!U64</f>
        <v>B+</v>
      </c>
      <c r="Y55" t="str">
        <f>Calculations!V64</f>
        <v> </v>
      </c>
      <c r="AA55">
        <f>Calculations!X64</f>
      </c>
    </row>
    <row r="56" spans="1:27" ht="12.75">
      <c r="A56" s="4" t="s">
        <v>64</v>
      </c>
      <c r="B56" s="4">
        <v>43</v>
      </c>
      <c r="C56" s="4">
        <v>112</v>
      </c>
      <c r="D56" s="4">
        <v>20</v>
      </c>
      <c r="E56" s="4">
        <v>17</v>
      </c>
      <c r="F56" s="4">
        <v>33</v>
      </c>
      <c r="G56" s="4">
        <v>42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 t="s">
        <v>141</v>
      </c>
      <c r="N56" s="4">
        <v>0</v>
      </c>
      <c r="O56" s="4">
        <v>0</v>
      </c>
      <c r="P56">
        <v>0</v>
      </c>
      <c r="S56">
        <f>Calculations!P65</f>
        <v>17.404135965918385</v>
      </c>
      <c r="T56">
        <f>Calculations!Q65</f>
        <v>3.4545207000682927</v>
      </c>
      <c r="U56">
        <f>Calculations!R65</f>
        <v>3.4545207000682927</v>
      </c>
      <c r="V56">
        <f>Calculations!S65</f>
        <v>3.3</v>
      </c>
      <c r="W56">
        <f>Calculations!T65</f>
        <v>43</v>
      </c>
      <c r="X56" t="str">
        <f>Calculations!U65</f>
        <v>B+</v>
      </c>
      <c r="Y56" t="str">
        <f>Calculations!V65</f>
        <v> </v>
      </c>
      <c r="AA56">
        <f>Calculations!X65</f>
      </c>
    </row>
    <row r="57" spans="1:27" ht="12.75">
      <c r="A57" s="4" t="s">
        <v>64</v>
      </c>
      <c r="B57" s="4">
        <v>44</v>
      </c>
      <c r="C57" s="4">
        <v>111</v>
      </c>
      <c r="D57" s="4">
        <v>17</v>
      </c>
      <c r="E57" s="4">
        <v>15</v>
      </c>
      <c r="F57" s="4">
        <v>36</v>
      </c>
      <c r="G57" s="4">
        <v>43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 t="s">
        <v>141</v>
      </c>
      <c r="N57" s="4">
        <v>0</v>
      </c>
      <c r="O57" s="4">
        <v>0</v>
      </c>
      <c r="P57">
        <v>0</v>
      </c>
      <c r="S57">
        <f>Calculations!P66</f>
        <v>16.401484430958057</v>
      </c>
      <c r="T57">
        <f>Calculations!Q66</f>
        <v>3.4425078313798445</v>
      </c>
      <c r="U57">
        <f>Calculations!R66</f>
        <v>3.4425078313798445</v>
      </c>
      <c r="V57">
        <f>Calculations!S66</f>
        <v>3.3</v>
      </c>
      <c r="W57">
        <f>Calculations!T66</f>
        <v>44</v>
      </c>
      <c r="X57" t="str">
        <f>Calculations!U66</f>
        <v>B+</v>
      </c>
      <c r="Y57" t="str">
        <f>Calculations!V66</f>
        <v> </v>
      </c>
      <c r="AA57">
        <f>Calculations!X66</f>
      </c>
    </row>
    <row r="58" spans="1:27" ht="12.75">
      <c r="A58" s="4" t="s">
        <v>64</v>
      </c>
      <c r="B58" s="4">
        <v>45</v>
      </c>
      <c r="C58" s="4">
        <v>111</v>
      </c>
      <c r="D58" s="4">
        <v>24</v>
      </c>
      <c r="E58" s="4">
        <v>15</v>
      </c>
      <c r="F58" s="4">
        <v>35</v>
      </c>
      <c r="G58" s="4">
        <v>37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 t="s">
        <v>141</v>
      </c>
      <c r="N58" s="4">
        <v>0</v>
      </c>
      <c r="O58" s="4">
        <v>0</v>
      </c>
      <c r="P58">
        <v>0</v>
      </c>
      <c r="S58">
        <f>Calculations!P67</f>
        <v>15.408897680135068</v>
      </c>
      <c r="T58">
        <f>Calculations!Q67</f>
        <v>3.4306155498804682</v>
      </c>
      <c r="U58">
        <f>Calculations!R67</f>
        <v>3.4306155498804682</v>
      </c>
      <c r="V58">
        <f>Calculations!S67</f>
        <v>3.3</v>
      </c>
      <c r="W58">
        <f>Calculations!T67</f>
        <v>45</v>
      </c>
      <c r="X58" t="str">
        <f>Calculations!U67</f>
        <v>B+</v>
      </c>
      <c r="Y58" t="str">
        <f>Calculations!V67</f>
        <v> </v>
      </c>
      <c r="AA58">
        <f>Calculations!X67</f>
      </c>
    </row>
    <row r="59" spans="1:27" ht="12.75">
      <c r="A59" s="4" t="s">
        <v>64</v>
      </c>
      <c r="B59" s="4">
        <v>46</v>
      </c>
      <c r="C59" s="4">
        <v>111</v>
      </c>
      <c r="D59" s="4">
        <v>20</v>
      </c>
      <c r="E59" s="4">
        <v>16</v>
      </c>
      <c r="F59" s="4">
        <v>30</v>
      </c>
      <c r="G59" s="4">
        <v>45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 t="s">
        <v>141</v>
      </c>
      <c r="N59" s="4">
        <v>0</v>
      </c>
      <c r="O59" s="4">
        <v>0</v>
      </c>
      <c r="P59">
        <v>0</v>
      </c>
      <c r="S59">
        <f>Calculations!P68</f>
        <v>15.124910330297372</v>
      </c>
      <c r="T59">
        <f>Calculations!Q68</f>
        <v>3.4272130689348668</v>
      </c>
      <c r="U59">
        <f>Calculations!R68</f>
        <v>3.4272130689348668</v>
      </c>
      <c r="V59">
        <f>Calculations!S68</f>
        <v>3.3</v>
      </c>
      <c r="W59">
        <f>Calculations!T68</f>
        <v>46</v>
      </c>
      <c r="X59" t="str">
        <f>Calculations!U68</f>
        <v>B+</v>
      </c>
      <c r="Y59" t="str">
        <f>Calculations!V68</f>
        <v> </v>
      </c>
      <c r="AA59">
        <f>Calculations!X68</f>
      </c>
    </row>
    <row r="60" spans="1:27" ht="12.75">
      <c r="A60" s="4" t="s">
        <v>64</v>
      </c>
      <c r="B60" s="4">
        <v>47</v>
      </c>
      <c r="C60" s="4">
        <v>110</v>
      </c>
      <c r="D60" s="4">
        <v>20</v>
      </c>
      <c r="E60" s="4">
        <v>14</v>
      </c>
      <c r="F60" s="4">
        <v>37</v>
      </c>
      <c r="G60" s="4">
        <v>39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 t="s">
        <v>141</v>
      </c>
      <c r="N60" s="4">
        <v>0</v>
      </c>
      <c r="O60" s="4">
        <v>0</v>
      </c>
      <c r="P60">
        <v>0</v>
      </c>
      <c r="S60">
        <f>Calculations!P69</f>
        <v>14.41505889119152</v>
      </c>
      <c r="T60">
        <f>Calculations!Q69</f>
        <v>3.4187082675866876</v>
      </c>
      <c r="U60">
        <f>Calculations!R69</f>
        <v>3.4187082675866876</v>
      </c>
      <c r="V60">
        <f>Calculations!S69</f>
        <v>3.3</v>
      </c>
      <c r="W60">
        <f>Calculations!T69</f>
        <v>47</v>
      </c>
      <c r="X60" t="str">
        <f>Calculations!U69</f>
        <v>B+</v>
      </c>
      <c r="Y60" t="str">
        <f>Calculations!V69</f>
        <v> </v>
      </c>
      <c r="AA60">
        <f>Calculations!X69</f>
      </c>
    </row>
    <row r="61" spans="1:27" ht="12.75">
      <c r="A61" s="4" t="s">
        <v>64</v>
      </c>
      <c r="B61" s="4">
        <v>48</v>
      </c>
      <c r="C61" s="4">
        <v>110</v>
      </c>
      <c r="D61" s="4">
        <v>20</v>
      </c>
      <c r="E61" s="4">
        <v>14</v>
      </c>
      <c r="F61" s="4">
        <v>36</v>
      </c>
      <c r="G61" s="4">
        <v>40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 t="s">
        <v>141</v>
      </c>
      <c r="N61" s="4">
        <v>0</v>
      </c>
      <c r="O61" s="4">
        <v>0</v>
      </c>
      <c r="P61">
        <v>0</v>
      </c>
      <c r="S61">
        <f>Calculations!P70</f>
        <v>14.252885958176993</v>
      </c>
      <c r="T61">
        <f>Calculations!Q70</f>
        <v>3.4167652573970093</v>
      </c>
      <c r="U61">
        <f>Calculations!R70</f>
        <v>3.4167652573970093</v>
      </c>
      <c r="V61">
        <f>Calculations!S70</f>
        <v>3.3</v>
      </c>
      <c r="W61">
        <f>Calculations!T70</f>
        <v>48</v>
      </c>
      <c r="X61" t="str">
        <f>Calculations!U70</f>
        <v>B+</v>
      </c>
      <c r="Y61" t="str">
        <f>Calculations!V70</f>
        <v> </v>
      </c>
      <c r="AA61">
        <f>Calculations!X70</f>
      </c>
    </row>
    <row r="62" spans="1:27" ht="12.75">
      <c r="A62" s="4" t="s">
        <v>64</v>
      </c>
      <c r="B62" s="4">
        <v>49</v>
      </c>
      <c r="C62" s="4">
        <v>110</v>
      </c>
      <c r="D62" s="4">
        <v>20</v>
      </c>
      <c r="E62" s="4">
        <v>14</v>
      </c>
      <c r="F62" s="4">
        <v>35</v>
      </c>
      <c r="G62" s="4">
        <v>41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 t="s">
        <v>141</v>
      </c>
      <c r="N62" s="4">
        <v>0</v>
      </c>
      <c r="O62" s="4">
        <v>0</v>
      </c>
      <c r="P62">
        <v>0</v>
      </c>
      <c r="S62">
        <f>Calculations!P71</f>
        <v>14.090713025162467</v>
      </c>
      <c r="T62">
        <f>Calculations!Q71</f>
        <v>3.4148222472073315</v>
      </c>
      <c r="U62">
        <f>Calculations!R71</f>
        <v>3.4148222472073315</v>
      </c>
      <c r="V62">
        <f>Calculations!S71</f>
        <v>3.3</v>
      </c>
      <c r="W62">
        <f>Calculations!T71</f>
        <v>49</v>
      </c>
      <c r="X62" t="str">
        <f>Calculations!U71</f>
        <v>B+</v>
      </c>
      <c r="Y62" t="str">
        <f>Calculations!V71</f>
        <v> </v>
      </c>
      <c r="AA62">
        <f>Calculations!X71</f>
      </c>
    </row>
    <row r="63" spans="1:27" ht="12.75">
      <c r="A63" s="4" t="s">
        <v>64</v>
      </c>
      <c r="B63" s="4">
        <v>50</v>
      </c>
      <c r="C63" s="4">
        <v>109</v>
      </c>
      <c r="D63" s="4">
        <v>22</v>
      </c>
      <c r="E63" s="4">
        <v>15</v>
      </c>
      <c r="F63" s="4">
        <v>33</v>
      </c>
      <c r="G63" s="4">
        <v>39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 t="s">
        <v>141</v>
      </c>
      <c r="N63" s="4">
        <v>0</v>
      </c>
      <c r="O63" s="4">
        <v>0</v>
      </c>
      <c r="P63">
        <v>0</v>
      </c>
      <c r="S63">
        <f>Calculations!P72</f>
        <v>11.841109499013758</v>
      </c>
      <c r="T63">
        <f>Calculations!Q72</f>
        <v>3.3878695215410177</v>
      </c>
      <c r="U63">
        <f>Calculations!R72</f>
        <v>3.3878695215410177</v>
      </c>
      <c r="V63">
        <f>Calculations!S72</f>
        <v>3.3</v>
      </c>
      <c r="W63">
        <f>Calculations!T72</f>
        <v>50</v>
      </c>
      <c r="X63" t="str">
        <f>Calculations!U72</f>
        <v>B+</v>
      </c>
      <c r="Y63" t="str">
        <f>Calculations!V72</f>
        <v> </v>
      </c>
      <c r="AA63">
        <f>Calculations!X72</f>
      </c>
    </row>
    <row r="64" spans="1:27" ht="12.75">
      <c r="A64" s="4" t="s">
        <v>64</v>
      </c>
      <c r="B64" s="4">
        <v>51</v>
      </c>
      <c r="C64" s="4">
        <v>109</v>
      </c>
      <c r="D64" s="4">
        <v>22</v>
      </c>
      <c r="E64" s="4">
        <v>15</v>
      </c>
      <c r="F64" s="4">
        <v>31</v>
      </c>
      <c r="G64" s="4">
        <v>41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 t="s">
        <v>141</v>
      </c>
      <c r="N64" s="4">
        <v>0</v>
      </c>
      <c r="O64" s="4">
        <v>0</v>
      </c>
      <c r="P64">
        <v>0</v>
      </c>
      <c r="S64">
        <f>Calculations!P73</f>
        <v>11.516763632984704</v>
      </c>
      <c r="T64">
        <f>Calculations!Q73</f>
        <v>3.383983501161662</v>
      </c>
      <c r="U64">
        <f>Calculations!R73</f>
        <v>3.383983501161662</v>
      </c>
      <c r="V64">
        <f>Calculations!S73</f>
        <v>3.3</v>
      </c>
      <c r="W64">
        <f>Calculations!T73</f>
        <v>51</v>
      </c>
      <c r="X64" t="str">
        <f>Calculations!U73</f>
        <v>B+</v>
      </c>
      <c r="Y64" t="str">
        <f>Calculations!V73</f>
        <v> </v>
      </c>
      <c r="AA64">
        <f>Calculations!X73</f>
      </c>
    </row>
    <row r="65" spans="1:27" ht="12.75">
      <c r="A65" s="4" t="s">
        <v>64</v>
      </c>
      <c r="B65" s="4">
        <v>52</v>
      </c>
      <c r="C65" s="4">
        <v>108</v>
      </c>
      <c r="D65" s="4">
        <v>19</v>
      </c>
      <c r="E65" s="4">
        <v>15</v>
      </c>
      <c r="F65" s="4">
        <v>36</v>
      </c>
      <c r="G65" s="4">
        <v>38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 t="s">
        <v>141</v>
      </c>
      <c r="N65" s="4">
        <v>0</v>
      </c>
      <c r="O65" s="4">
        <v>0</v>
      </c>
      <c r="P65">
        <v>0</v>
      </c>
      <c r="S65">
        <f>Calculations!P74</f>
        <v>10.943168231313622</v>
      </c>
      <c r="T65">
        <f>Calculations!Q74</f>
        <v>3.3771111970756316</v>
      </c>
      <c r="U65">
        <f>Calculations!R74</f>
        <v>3.3771111970756316</v>
      </c>
      <c r="V65">
        <f>Calculations!S74</f>
        <v>3.3</v>
      </c>
      <c r="W65">
        <f>Calculations!T74</f>
        <v>52</v>
      </c>
      <c r="X65" t="str">
        <f>Calculations!U74</f>
        <v>B+</v>
      </c>
      <c r="Y65" t="str">
        <f>Calculations!V74</f>
        <v> </v>
      </c>
      <c r="AA65">
        <f>Calculations!X74</f>
      </c>
    </row>
    <row r="66" spans="1:27" ht="12.75">
      <c r="A66" s="4" t="s">
        <v>64</v>
      </c>
      <c r="B66" s="4">
        <v>53</v>
      </c>
      <c r="C66" s="4">
        <v>108</v>
      </c>
      <c r="D66" s="4">
        <v>17</v>
      </c>
      <c r="E66" s="4">
        <v>16</v>
      </c>
      <c r="F66" s="4">
        <v>33</v>
      </c>
      <c r="G66" s="4">
        <v>42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 t="s">
        <v>141</v>
      </c>
      <c r="N66" s="4">
        <v>0</v>
      </c>
      <c r="O66" s="4">
        <v>0</v>
      </c>
      <c r="P66">
        <v>0</v>
      </c>
      <c r="S66">
        <f>Calculations!P75</f>
        <v>10.74626565670256</v>
      </c>
      <c r="T66">
        <f>Calculations!Q75</f>
        <v>3.3747520875637576</v>
      </c>
      <c r="U66">
        <f>Calculations!R75</f>
        <v>3.3747520875637576</v>
      </c>
      <c r="V66">
        <f>Calculations!S75</f>
        <v>3.3</v>
      </c>
      <c r="W66">
        <f>Calculations!T75</f>
        <v>53</v>
      </c>
      <c r="X66" t="str">
        <f>Calculations!U75</f>
        <v>B+</v>
      </c>
      <c r="Y66" t="str">
        <f>Calculations!V75</f>
        <v> </v>
      </c>
      <c r="AA66">
        <f>Calculations!X75</f>
      </c>
    </row>
    <row r="67" spans="1:27" ht="12.75">
      <c r="A67" s="4" t="s">
        <v>64</v>
      </c>
      <c r="B67" s="4">
        <v>54</v>
      </c>
      <c r="C67" s="4">
        <v>108</v>
      </c>
      <c r="D67" s="4">
        <v>22</v>
      </c>
      <c r="E67" s="4">
        <v>16</v>
      </c>
      <c r="F67" s="4">
        <v>35</v>
      </c>
      <c r="G67" s="4">
        <v>35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 t="s">
        <v>141</v>
      </c>
      <c r="N67" s="4">
        <v>0</v>
      </c>
      <c r="O67" s="4">
        <v>0</v>
      </c>
      <c r="P67">
        <v>0</v>
      </c>
      <c r="S67">
        <f>Calculations!P76</f>
        <v>10.477458795725571</v>
      </c>
      <c r="T67">
        <f>Calculations!Q76</f>
        <v>3.371531485579043</v>
      </c>
      <c r="U67">
        <f>Calculations!R76</f>
        <v>3.371531485579043</v>
      </c>
      <c r="V67">
        <f>Calculations!S76</f>
        <v>3.3</v>
      </c>
      <c r="W67">
        <f>Calculations!T76</f>
        <v>54</v>
      </c>
      <c r="X67" t="str">
        <f>Calculations!U76</f>
        <v>B+</v>
      </c>
      <c r="Y67" t="str">
        <f>Calculations!V76</f>
        <v> </v>
      </c>
      <c r="AA67">
        <f>Calculations!X76</f>
      </c>
    </row>
    <row r="68" spans="1:27" ht="12.75">
      <c r="A68" s="4" t="s">
        <v>64</v>
      </c>
      <c r="B68" s="4">
        <v>55</v>
      </c>
      <c r="C68" s="4">
        <v>108</v>
      </c>
      <c r="D68" s="4">
        <v>19</v>
      </c>
      <c r="E68" s="4">
        <v>16</v>
      </c>
      <c r="F68" s="4">
        <v>32</v>
      </c>
      <c r="G68" s="4">
        <v>41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 t="s">
        <v>141</v>
      </c>
      <c r="N68" s="4">
        <v>0</v>
      </c>
      <c r="O68" s="4">
        <v>0</v>
      </c>
      <c r="P68">
        <v>0</v>
      </c>
      <c r="S68">
        <f>Calculations!P77</f>
        <v>10.346831632885618</v>
      </c>
      <c r="T68">
        <f>Calculations!Q77</f>
        <v>3.3699664284284516</v>
      </c>
      <c r="U68">
        <f>Calculations!R77</f>
        <v>3.3699664284284516</v>
      </c>
      <c r="V68">
        <f>Calculations!S77</f>
        <v>3.3</v>
      </c>
      <c r="W68">
        <f>Calculations!T77</f>
        <v>55</v>
      </c>
      <c r="X68" t="str">
        <f>Calculations!U77</f>
        <v>B+</v>
      </c>
      <c r="Y68" t="str">
        <f>Calculations!V77</f>
        <v> </v>
      </c>
      <c r="AA68">
        <f>Calculations!X77</f>
      </c>
    </row>
    <row r="69" spans="1:27" ht="12.75">
      <c r="A69" s="4" t="s">
        <v>64</v>
      </c>
      <c r="B69" s="4">
        <v>56</v>
      </c>
      <c r="C69" s="4">
        <v>107</v>
      </c>
      <c r="D69" s="4">
        <v>17</v>
      </c>
      <c r="E69" s="4">
        <v>18</v>
      </c>
      <c r="F69" s="4">
        <v>34</v>
      </c>
      <c r="G69" s="4">
        <v>38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 t="s">
        <v>141</v>
      </c>
      <c r="N69" s="4">
        <v>0</v>
      </c>
      <c r="O69" s="4">
        <v>0</v>
      </c>
      <c r="P69">
        <v>0</v>
      </c>
      <c r="S69">
        <f>Calculations!P78</f>
        <v>9.272797154029947</v>
      </c>
      <c r="T69">
        <f>Calculations!Q78</f>
        <v>3.3570983135236365</v>
      </c>
      <c r="U69">
        <f>Calculations!R78</f>
        <v>3.3570983135236365</v>
      </c>
      <c r="V69">
        <f>Calculations!S78</f>
        <v>3.3</v>
      </c>
      <c r="W69">
        <f>Calculations!T78</f>
        <v>56</v>
      </c>
      <c r="X69" t="str">
        <f>Calculations!U78</f>
        <v>B+</v>
      </c>
      <c r="Y69" t="str">
        <f>Calculations!V78</f>
        <v> </v>
      </c>
      <c r="AA69">
        <f>Calculations!X78</f>
      </c>
    </row>
    <row r="70" spans="1:27" ht="12.75">
      <c r="A70" s="4" t="s">
        <v>64</v>
      </c>
      <c r="B70" s="4">
        <v>57</v>
      </c>
      <c r="C70" s="4">
        <v>107</v>
      </c>
      <c r="D70" s="4">
        <v>20</v>
      </c>
      <c r="E70" s="4">
        <v>15</v>
      </c>
      <c r="F70" s="4">
        <v>33</v>
      </c>
      <c r="G70" s="4">
        <v>39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 t="s">
        <v>141</v>
      </c>
      <c r="N70" s="4">
        <v>0</v>
      </c>
      <c r="O70" s="4">
        <v>0</v>
      </c>
      <c r="P70">
        <v>0</v>
      </c>
      <c r="S70">
        <f>Calculations!P79</f>
        <v>8.597667183921498</v>
      </c>
      <c r="T70">
        <f>Calculations!Q79</f>
        <v>3.349009513580923</v>
      </c>
      <c r="U70">
        <f>Calculations!R79</f>
        <v>3.349009513580923</v>
      </c>
      <c r="V70">
        <f>Calculations!S79</f>
        <v>3.3</v>
      </c>
      <c r="W70">
        <f>Calculations!T79</f>
        <v>57</v>
      </c>
      <c r="X70" t="str">
        <f>Calculations!U79</f>
        <v>B+</v>
      </c>
      <c r="Y70" t="str">
        <f>Calculations!V79</f>
        <v> </v>
      </c>
      <c r="AA70">
        <f>Calculations!X79</f>
      </c>
    </row>
    <row r="71" spans="1:27" ht="12.75">
      <c r="A71" s="4" t="s">
        <v>64</v>
      </c>
      <c r="B71" s="4">
        <v>58</v>
      </c>
      <c r="C71" s="4">
        <v>107</v>
      </c>
      <c r="D71" s="4">
        <v>24</v>
      </c>
      <c r="E71" s="4">
        <v>16</v>
      </c>
      <c r="F71" s="4">
        <v>32</v>
      </c>
      <c r="G71" s="4">
        <v>35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 t="s">
        <v>141</v>
      </c>
      <c r="N71" s="4">
        <v>0</v>
      </c>
      <c r="O71" s="4">
        <v>0</v>
      </c>
      <c r="P71">
        <v>0</v>
      </c>
      <c r="S71">
        <f>Calculations!P80</f>
        <v>8.013327202932235</v>
      </c>
      <c r="T71">
        <f>Calculations!Q80</f>
        <v>3.34200847761152</v>
      </c>
      <c r="U71">
        <f>Calculations!R80</f>
        <v>3.34200847761152</v>
      </c>
      <c r="V71">
        <f>Calculations!S80</f>
        <v>3.3</v>
      </c>
      <c r="W71">
        <f>Calculations!T80</f>
        <v>58</v>
      </c>
      <c r="X71" t="str">
        <f>Calculations!U80</f>
        <v>B+</v>
      </c>
      <c r="Y71" t="str">
        <f>Calculations!V80</f>
        <v> </v>
      </c>
      <c r="AA71">
        <f>Calculations!X80</f>
      </c>
    </row>
    <row r="72" spans="1:27" ht="12.75">
      <c r="A72" s="4" t="s">
        <v>64</v>
      </c>
      <c r="B72" s="4">
        <v>59</v>
      </c>
      <c r="C72" s="4">
        <v>107</v>
      </c>
      <c r="D72" s="4">
        <v>21</v>
      </c>
      <c r="E72" s="4">
        <v>17</v>
      </c>
      <c r="F72" s="4">
        <v>29</v>
      </c>
      <c r="G72" s="4">
        <v>40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 t="s">
        <v>141</v>
      </c>
      <c r="N72" s="4">
        <v>0</v>
      </c>
      <c r="O72" s="4">
        <v>0</v>
      </c>
      <c r="P72">
        <v>0</v>
      </c>
      <c r="S72">
        <f>Calculations!P81</f>
        <v>7.935055173722382</v>
      </c>
      <c r="T72">
        <f>Calculations!Q81</f>
        <v>3.34107069257246</v>
      </c>
      <c r="U72">
        <f>Calculations!R81</f>
        <v>3.34107069257246</v>
      </c>
      <c r="V72">
        <f>Calculations!S81</f>
        <v>3.3</v>
      </c>
      <c r="W72">
        <f>Calculations!T81</f>
        <v>59</v>
      </c>
      <c r="X72" t="str">
        <f>Calculations!U81</f>
        <v>B+</v>
      </c>
      <c r="Y72" t="str">
        <f>Calculations!V81</f>
        <v> </v>
      </c>
      <c r="AA72">
        <f>Calculations!X81</f>
      </c>
    </row>
    <row r="73" spans="1:27" ht="12.75">
      <c r="A73" s="4" t="s">
        <v>64</v>
      </c>
      <c r="B73" s="4">
        <v>60</v>
      </c>
      <c r="C73" s="4">
        <v>106</v>
      </c>
      <c r="D73" s="4">
        <v>20</v>
      </c>
      <c r="E73" s="4">
        <v>13</v>
      </c>
      <c r="F73" s="4">
        <v>35</v>
      </c>
      <c r="G73" s="4">
        <v>38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 t="s">
        <v>141</v>
      </c>
      <c r="N73" s="4">
        <v>0</v>
      </c>
      <c r="O73" s="4">
        <v>0</v>
      </c>
      <c r="P73">
        <v>0</v>
      </c>
      <c r="S73">
        <f>Calculations!P82</f>
        <v>7.076951079743013</v>
      </c>
      <c r="T73">
        <f>Calculations!Q82</f>
        <v>3.3307896612843546</v>
      </c>
      <c r="U73">
        <f>Calculations!R82</f>
        <v>3.3307896612843546</v>
      </c>
      <c r="V73">
        <f>Calculations!S82</f>
        <v>3.3</v>
      </c>
      <c r="W73">
        <f>Calculations!T82</f>
        <v>60</v>
      </c>
      <c r="X73" t="str">
        <f>Calculations!U82</f>
        <v>B+</v>
      </c>
      <c r="Y73" t="str">
        <f>Calculations!V82</f>
        <v> </v>
      </c>
      <c r="AA73">
        <f>Calculations!X82</f>
      </c>
    </row>
    <row r="74" spans="1:27" ht="12.75">
      <c r="A74" s="4" t="s">
        <v>64</v>
      </c>
      <c r="B74" s="4">
        <v>61</v>
      </c>
      <c r="C74" s="4">
        <v>106</v>
      </c>
      <c r="D74" s="4">
        <v>20</v>
      </c>
      <c r="E74" s="4">
        <v>17</v>
      </c>
      <c r="F74" s="4">
        <v>32</v>
      </c>
      <c r="G74" s="4">
        <v>37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 t="s">
        <v>141</v>
      </c>
      <c r="N74" s="4">
        <v>0</v>
      </c>
      <c r="O74" s="4">
        <v>0</v>
      </c>
      <c r="P74">
        <v>0</v>
      </c>
      <c r="S74">
        <f>Calculations!P83</f>
        <v>6.799852815219831</v>
      </c>
      <c r="T74">
        <f>Calculations!Q83</f>
        <v>3.3274697191614457</v>
      </c>
      <c r="U74">
        <f>Calculations!R83</f>
        <v>3.3274697191614457</v>
      </c>
      <c r="V74">
        <f>Calculations!S83</f>
        <v>3.3</v>
      </c>
      <c r="W74">
        <f>Calculations!T83</f>
        <v>61</v>
      </c>
      <c r="X74" t="str">
        <f>Calculations!U83</f>
        <v>B+</v>
      </c>
      <c r="Y74" t="str">
        <f>Calculations!V83</f>
        <v> </v>
      </c>
      <c r="AA74">
        <f>Calculations!X83</f>
      </c>
    </row>
    <row r="75" spans="1:27" ht="12.75">
      <c r="A75" s="4" t="s">
        <v>64</v>
      </c>
      <c r="B75" s="4">
        <v>62</v>
      </c>
      <c r="C75" s="4">
        <v>106</v>
      </c>
      <c r="D75" s="4">
        <v>19</v>
      </c>
      <c r="E75" s="4">
        <v>16</v>
      </c>
      <c r="F75" s="4">
        <v>31</v>
      </c>
      <c r="G75" s="4">
        <v>40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 t="s">
        <v>141</v>
      </c>
      <c r="N75" s="4">
        <v>0</v>
      </c>
      <c r="O75" s="4">
        <v>0</v>
      </c>
      <c r="P75">
        <v>0</v>
      </c>
      <c r="S75">
        <f>Calculations!P84</f>
        <v>6.703955293976414</v>
      </c>
      <c r="T75">
        <f>Calculations!Q84</f>
        <v>3.3263207613330508</v>
      </c>
      <c r="U75">
        <f>Calculations!R84</f>
        <v>3.3263207613330508</v>
      </c>
      <c r="V75">
        <f>Calculations!S84</f>
        <v>3.3</v>
      </c>
      <c r="W75">
        <f>Calculations!T84</f>
        <v>62</v>
      </c>
      <c r="X75" t="str">
        <f>Calculations!U84</f>
        <v>B+</v>
      </c>
      <c r="Y75" t="str">
        <f>Calculations!V84</f>
        <v> </v>
      </c>
      <c r="AA75">
        <f>Calculations!X84</f>
      </c>
    </row>
    <row r="76" spans="1:27" ht="12.75">
      <c r="A76" s="4" t="s">
        <v>64</v>
      </c>
      <c r="B76" s="4">
        <v>63</v>
      </c>
      <c r="C76" s="4">
        <v>106</v>
      </c>
      <c r="D76" s="4">
        <v>21</v>
      </c>
      <c r="E76" s="4">
        <v>14</v>
      </c>
      <c r="F76" s="4">
        <v>33</v>
      </c>
      <c r="G76" s="4">
        <v>38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 t="s">
        <v>141</v>
      </c>
      <c r="N76" s="4">
        <v>0</v>
      </c>
      <c r="O76" s="4">
        <v>0</v>
      </c>
      <c r="P76">
        <v>0</v>
      </c>
      <c r="S76">
        <f>Calculations!P85</f>
        <v>6.6863298019428505</v>
      </c>
      <c r="T76">
        <f>Calculations!Q85</f>
        <v>3.326109588543716</v>
      </c>
      <c r="U76">
        <f>Calculations!R85</f>
        <v>3.326109588543716</v>
      </c>
      <c r="V76">
        <f>Calculations!S85</f>
        <v>3.3</v>
      </c>
      <c r="W76">
        <f>Calculations!T85</f>
        <v>63</v>
      </c>
      <c r="X76" t="str">
        <f>Calculations!U85</f>
        <v>B+</v>
      </c>
      <c r="Y76" t="str">
        <f>Calculations!V85</f>
        <v> </v>
      </c>
      <c r="AA76">
        <f>Calculations!X85</f>
      </c>
    </row>
    <row r="77" spans="1:27" ht="12.75">
      <c r="A77" s="4" t="s">
        <v>64</v>
      </c>
      <c r="B77" s="4">
        <v>64</v>
      </c>
      <c r="C77" s="4">
        <v>105</v>
      </c>
      <c r="D77" s="4">
        <v>24</v>
      </c>
      <c r="E77" s="4">
        <v>15</v>
      </c>
      <c r="F77" s="4">
        <v>35</v>
      </c>
      <c r="G77" s="4">
        <v>31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 t="s">
        <v>141</v>
      </c>
      <c r="N77" s="4">
        <v>0</v>
      </c>
      <c r="O77" s="4">
        <v>0</v>
      </c>
      <c r="P77">
        <v>0</v>
      </c>
      <c r="S77">
        <f>Calculations!P86</f>
        <v>4.9667874624510375</v>
      </c>
      <c r="T77">
        <f>Calculations!Q86</f>
        <v>3.305507579163299</v>
      </c>
      <c r="U77">
        <f>Calculations!R86</f>
        <v>3.305507579163299</v>
      </c>
      <c r="V77">
        <f>Calculations!S86</f>
        <v>3.3</v>
      </c>
      <c r="W77">
        <f>Calculations!T86</f>
        <v>64</v>
      </c>
      <c r="X77" t="str">
        <f>Calculations!U86</f>
        <v>B+</v>
      </c>
      <c r="Y77" t="str">
        <f>Calculations!V86</f>
        <v> </v>
      </c>
      <c r="AA77">
        <f>Calculations!X86</f>
      </c>
    </row>
    <row r="78" spans="1:27" ht="12.75">
      <c r="A78" s="4" t="s">
        <v>64</v>
      </c>
      <c r="B78" s="4">
        <v>65</v>
      </c>
      <c r="C78" s="4">
        <v>105</v>
      </c>
      <c r="D78" s="4">
        <v>23</v>
      </c>
      <c r="E78" s="4">
        <v>13</v>
      </c>
      <c r="F78" s="4">
        <v>29</v>
      </c>
      <c r="G78" s="4">
        <v>40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 t="s">
        <v>141</v>
      </c>
      <c r="N78" s="4">
        <v>0</v>
      </c>
      <c r="O78" s="4">
        <v>0</v>
      </c>
      <c r="P78">
        <v>0</v>
      </c>
      <c r="S78">
        <f>Calculations!P87</f>
        <v>4.007670142504891</v>
      </c>
      <c r="T78">
        <f>Calculations!Q87</f>
        <v>3.294016298274984</v>
      </c>
      <c r="U78">
        <f>Calculations!R87</f>
        <v>3.294016298274984</v>
      </c>
      <c r="V78">
        <f>Calculations!S87</f>
        <v>3.3</v>
      </c>
      <c r="W78">
        <f>Calculations!T87</f>
        <v>65</v>
      </c>
      <c r="X78" t="str">
        <f>Calculations!U87</f>
        <v>B+</v>
      </c>
      <c r="Y78" t="str">
        <f>Calculations!V87</f>
        <v> </v>
      </c>
      <c r="AA78">
        <f>Calculations!X87</f>
      </c>
    </row>
    <row r="79" spans="1:27" ht="12.75">
      <c r="A79" s="4" t="s">
        <v>64</v>
      </c>
      <c r="B79" s="4">
        <v>66</v>
      </c>
      <c r="C79" s="4">
        <v>104</v>
      </c>
      <c r="D79" s="4">
        <v>20</v>
      </c>
      <c r="E79" s="4">
        <v>17</v>
      </c>
      <c r="F79" s="4">
        <v>30</v>
      </c>
      <c r="G79" s="4">
        <v>37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 t="s">
        <v>141</v>
      </c>
      <c r="N79" s="4">
        <v>0</v>
      </c>
      <c r="O79" s="4">
        <v>0</v>
      </c>
      <c r="P79">
        <v>0</v>
      </c>
      <c r="S79">
        <f>Calculations!P88</f>
        <v>2.9948035432961007</v>
      </c>
      <c r="T79">
        <f>Calculations!Q88</f>
        <v>3.281881041876367</v>
      </c>
      <c r="U79">
        <f>Calculations!R88</f>
        <v>3.281881041876367</v>
      </c>
      <c r="V79">
        <f>Calculations!S88</f>
        <v>3.3</v>
      </c>
      <c r="W79">
        <f>Calculations!T88</f>
        <v>66</v>
      </c>
      <c r="X79" t="str">
        <f>Calculations!U88</f>
        <v>B+</v>
      </c>
      <c r="Y79" t="str">
        <f>Calculations!V88</f>
        <v> </v>
      </c>
      <c r="AA79">
        <f>Calculations!X88</f>
      </c>
    </row>
    <row r="80" spans="1:27" ht="12.75">
      <c r="A80" s="4" t="s">
        <v>64</v>
      </c>
      <c r="B80" s="4">
        <v>67</v>
      </c>
      <c r="C80" s="4">
        <v>104</v>
      </c>
      <c r="D80" s="4">
        <v>23</v>
      </c>
      <c r="E80" s="4">
        <v>20</v>
      </c>
      <c r="F80" s="4">
        <v>31</v>
      </c>
      <c r="G80" s="4">
        <v>30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 t="s">
        <v>141</v>
      </c>
      <c r="N80" s="4">
        <v>0</v>
      </c>
      <c r="O80" s="4">
        <v>0</v>
      </c>
      <c r="P80">
        <v>0</v>
      </c>
      <c r="S80">
        <f>Calculations!P89</f>
        <v>2.9581502409972966</v>
      </c>
      <c r="T80">
        <f>Calculations!Q89</f>
        <v>3.2814418949821964</v>
      </c>
      <c r="U80">
        <f>Calculations!R89</f>
        <v>3.2814418949821964</v>
      </c>
      <c r="V80">
        <f>Calculations!S89</f>
        <v>3.3</v>
      </c>
      <c r="W80">
        <f>Calculations!T89</f>
        <v>67</v>
      </c>
      <c r="X80" t="str">
        <f>Calculations!U89</f>
        <v>B+</v>
      </c>
      <c r="Y80" t="str">
        <f>Calculations!V89</f>
        <v> </v>
      </c>
      <c r="AA80">
        <f>Calculations!X89</f>
      </c>
    </row>
    <row r="81" spans="1:27" ht="12.75">
      <c r="A81" s="4" t="s">
        <v>64</v>
      </c>
      <c r="B81" s="4">
        <v>68</v>
      </c>
      <c r="C81" s="4">
        <v>103</v>
      </c>
      <c r="D81" s="4">
        <v>20</v>
      </c>
      <c r="E81" s="4">
        <v>17</v>
      </c>
      <c r="F81" s="4">
        <v>33</v>
      </c>
      <c r="G81" s="4">
        <v>33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 t="s">
        <v>141</v>
      </c>
      <c r="N81" s="4">
        <v>0</v>
      </c>
      <c r="O81" s="4">
        <v>0</v>
      </c>
      <c r="P81">
        <v>0</v>
      </c>
      <c r="S81">
        <f>Calculations!P90</f>
        <v>1.7409706393923408</v>
      </c>
      <c r="T81">
        <f>Calculations!Q90</f>
        <v>3.266858743992539</v>
      </c>
      <c r="U81">
        <f>Calculations!R90</f>
        <v>3.266858743992539</v>
      </c>
      <c r="V81">
        <f>Calculations!S90</f>
        <v>3.3</v>
      </c>
      <c r="W81">
        <f>Calculations!T90</f>
        <v>68</v>
      </c>
      <c r="X81" t="str">
        <f>Calculations!U90</f>
        <v>B+</v>
      </c>
      <c r="Y81" t="str">
        <f>Calculations!V90</f>
        <v> </v>
      </c>
      <c r="AA81">
        <f>Calculations!X90</f>
      </c>
    </row>
    <row r="82" spans="1:27" ht="12.75">
      <c r="A82" s="4" t="s">
        <v>64</v>
      </c>
      <c r="B82" s="4">
        <v>69</v>
      </c>
      <c r="C82" s="4">
        <v>103</v>
      </c>
      <c r="D82" s="4">
        <v>20</v>
      </c>
      <c r="E82" s="4">
        <v>14</v>
      </c>
      <c r="F82" s="4">
        <v>33</v>
      </c>
      <c r="G82" s="4">
        <v>36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 t="s">
        <v>141</v>
      </c>
      <c r="N82" s="4">
        <v>0</v>
      </c>
      <c r="O82" s="4">
        <v>0</v>
      </c>
      <c r="P82">
        <v>0</v>
      </c>
      <c r="S82">
        <f>Calculations!P91</f>
        <v>1.583905238502044</v>
      </c>
      <c r="T82">
        <f>Calculations!Q91</f>
        <v>3.2649769276579454</v>
      </c>
      <c r="U82">
        <f>Calculations!R91</f>
        <v>3.2649769276579454</v>
      </c>
      <c r="V82">
        <f>Calculations!S91</f>
        <v>3.3</v>
      </c>
      <c r="W82">
        <f>Calculations!T91</f>
        <v>69</v>
      </c>
      <c r="X82" t="str">
        <f>Calculations!U91</f>
        <v>B+</v>
      </c>
      <c r="Y82" t="str">
        <f>Calculations!V91</f>
        <v> </v>
      </c>
      <c r="AA82">
        <f>Calculations!X91</f>
      </c>
    </row>
    <row r="83" spans="1:27" ht="12.75">
      <c r="A83" s="4" t="s">
        <v>64</v>
      </c>
      <c r="B83" s="4">
        <v>70</v>
      </c>
      <c r="C83" s="4">
        <v>103</v>
      </c>
      <c r="D83" s="4">
        <v>19</v>
      </c>
      <c r="E83" s="4">
        <v>16</v>
      </c>
      <c r="F83" s="4">
        <v>30</v>
      </c>
      <c r="G83" s="4">
        <v>38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 t="s">
        <v>141</v>
      </c>
      <c r="N83" s="4">
        <v>0</v>
      </c>
      <c r="O83" s="4">
        <v>0</v>
      </c>
      <c r="P83">
        <v>0</v>
      </c>
      <c r="S83">
        <f>Calculations!P92</f>
        <v>1.3207272521198719</v>
      </c>
      <c r="T83">
        <f>Calculations!Q92</f>
        <v>3.2618237657847886</v>
      </c>
      <c r="U83">
        <f>Calculations!R92</f>
        <v>3.2618237657847886</v>
      </c>
      <c r="V83">
        <f>Calculations!S92</f>
        <v>3.3</v>
      </c>
      <c r="W83">
        <f>Calculations!T92</f>
        <v>70</v>
      </c>
      <c r="X83" t="str">
        <f>Calculations!U92</f>
        <v>B+</v>
      </c>
      <c r="Y83" t="str">
        <f>Calculations!V92</f>
        <v> </v>
      </c>
      <c r="AA83">
        <f>Calculations!X92</f>
      </c>
    </row>
    <row r="84" spans="1:27" ht="12.75">
      <c r="A84" s="4" t="s">
        <v>64</v>
      </c>
      <c r="B84" s="4">
        <v>71</v>
      </c>
      <c r="C84" s="4">
        <v>103</v>
      </c>
      <c r="D84" s="4">
        <v>22</v>
      </c>
      <c r="E84" s="4">
        <v>15</v>
      </c>
      <c r="F84" s="4">
        <v>31</v>
      </c>
      <c r="G84" s="4">
        <v>35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 t="s">
        <v>141</v>
      </c>
      <c r="N84" s="4">
        <v>0</v>
      </c>
      <c r="O84" s="4">
        <v>0</v>
      </c>
      <c r="P84">
        <v>0</v>
      </c>
      <c r="S84">
        <f>Calculations!P93</f>
        <v>1.0746534153006726</v>
      </c>
      <c r="T84">
        <f>Calculations!Q93</f>
        <v>3.258875530444493</v>
      </c>
      <c r="U84">
        <f>Calculations!R93</f>
        <v>3.258875530444493</v>
      </c>
      <c r="V84">
        <f>Calculations!S93</f>
        <v>3.3</v>
      </c>
      <c r="W84">
        <f>Calculations!T93</f>
        <v>71</v>
      </c>
      <c r="X84" t="str">
        <f>Calculations!U93</f>
        <v>B+</v>
      </c>
      <c r="Y84" t="str">
        <f>Calculations!V93</f>
        <v> </v>
      </c>
      <c r="AA84">
        <f>Calculations!X93</f>
      </c>
    </row>
    <row r="85" spans="1:27" ht="12.75">
      <c r="A85" s="4" t="s">
        <v>64</v>
      </c>
      <c r="B85" s="4">
        <v>72</v>
      </c>
      <c r="C85" s="4">
        <v>103</v>
      </c>
      <c r="D85" s="4">
        <v>22</v>
      </c>
      <c r="E85" s="4">
        <v>18</v>
      </c>
      <c r="F85" s="4">
        <v>30</v>
      </c>
      <c r="G85" s="4">
        <v>33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 t="s">
        <v>141</v>
      </c>
      <c r="N85" s="4">
        <v>0</v>
      </c>
      <c r="O85" s="4">
        <v>0</v>
      </c>
      <c r="P85">
        <v>0</v>
      </c>
      <c r="S85">
        <f>Calculations!P94</f>
        <v>1.0695458831764437</v>
      </c>
      <c r="T85">
        <f>Calculations!Q94</f>
        <v>3.258814336589409</v>
      </c>
      <c r="U85">
        <f>Calculations!R94</f>
        <v>3.258814336589409</v>
      </c>
      <c r="V85">
        <f>Calculations!S94</f>
        <v>3.3</v>
      </c>
      <c r="W85">
        <f>Calculations!T94</f>
        <v>72</v>
      </c>
      <c r="X85" t="str">
        <f>Calculations!U94</f>
        <v>B+</v>
      </c>
      <c r="Y85" t="str">
        <f>Calculations!V94</f>
        <v> </v>
      </c>
      <c r="AA85">
        <f>Calculations!X94</f>
      </c>
    </row>
    <row r="86" spans="1:27" ht="12.75">
      <c r="A86" s="4" t="s">
        <v>64</v>
      </c>
      <c r="B86" s="4">
        <v>73</v>
      </c>
      <c r="C86" s="4">
        <v>103</v>
      </c>
      <c r="D86" s="4">
        <v>21</v>
      </c>
      <c r="E86" s="4">
        <v>18</v>
      </c>
      <c r="F86" s="4">
        <v>29</v>
      </c>
      <c r="G86" s="4">
        <v>35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 t="s">
        <v>141</v>
      </c>
      <c r="N86" s="4">
        <v>0</v>
      </c>
      <c r="O86" s="4">
        <v>0</v>
      </c>
      <c r="P86">
        <v>0</v>
      </c>
      <c r="S86">
        <f>Calculations!P95</f>
        <v>1.0260034955631259</v>
      </c>
      <c r="T86">
        <f>Calculations!Q95</f>
        <v>3.258292650872545</v>
      </c>
      <c r="U86">
        <f>Calculations!R95</f>
        <v>3.258292650872545</v>
      </c>
      <c r="V86">
        <f>Calculations!S95</f>
        <v>3.3</v>
      </c>
      <c r="W86">
        <f>Calculations!T95</f>
        <v>73</v>
      </c>
      <c r="X86" t="str">
        <f>Calculations!U95</f>
        <v>B+</v>
      </c>
      <c r="Y86" t="str">
        <f>Calculations!V95</f>
        <v> </v>
      </c>
      <c r="AA86">
        <f>Calculations!X95</f>
      </c>
    </row>
    <row r="87" spans="1:27" ht="12.75">
      <c r="A87" s="4" t="s">
        <v>64</v>
      </c>
      <c r="B87" s="4">
        <v>74</v>
      </c>
      <c r="C87" s="4">
        <v>103</v>
      </c>
      <c r="D87" s="4">
        <v>21</v>
      </c>
      <c r="E87" s="4">
        <v>18</v>
      </c>
      <c r="F87" s="4">
        <v>26</v>
      </c>
      <c r="G87" s="4">
        <v>38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 t="s">
        <v>141</v>
      </c>
      <c r="N87" s="4">
        <v>0</v>
      </c>
      <c r="O87" s="4">
        <v>0</v>
      </c>
      <c r="P87">
        <v>0</v>
      </c>
      <c r="S87">
        <f>Calculations!P96</f>
        <v>0.5394846965195481</v>
      </c>
      <c r="T87">
        <f>Calculations!Q96</f>
        <v>3.2524636203035118</v>
      </c>
      <c r="U87">
        <f>Calculations!R96</f>
        <v>3.2524636203035118</v>
      </c>
      <c r="V87">
        <f>Calculations!S96</f>
        <v>3.3</v>
      </c>
      <c r="W87">
        <f>Calculations!T96</f>
        <v>74</v>
      </c>
      <c r="X87" t="str">
        <f>Calculations!U96</f>
        <v>B+</v>
      </c>
      <c r="Y87" t="str">
        <f>Calculations!V96</f>
        <v> </v>
      </c>
      <c r="AA87">
        <f>Calculations!X96</f>
      </c>
    </row>
    <row r="88" spans="1:27" ht="12.75">
      <c r="A88" s="4" t="s">
        <v>64</v>
      </c>
      <c r="B88" s="4">
        <v>75</v>
      </c>
      <c r="C88" s="4">
        <v>102</v>
      </c>
      <c r="D88" s="4">
        <v>21</v>
      </c>
      <c r="E88" s="4">
        <v>14</v>
      </c>
      <c r="F88" s="4">
        <v>32</v>
      </c>
      <c r="G88" s="4">
        <v>35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 t="s">
        <v>141</v>
      </c>
      <c r="N88" s="4">
        <v>0</v>
      </c>
      <c r="O88" s="4">
        <v>0</v>
      </c>
      <c r="P88">
        <v>0</v>
      </c>
      <c r="S88">
        <f>Calculations!P97</f>
        <v>-0.4372499428610297</v>
      </c>
      <c r="T88">
        <f>Calculations!Q97</f>
        <v>3.2407612645425923</v>
      </c>
      <c r="U88">
        <f>Calculations!R97</f>
        <v>3.2407612645425923</v>
      </c>
      <c r="V88">
        <f>Calculations!S97</f>
        <v>3.3</v>
      </c>
      <c r="W88">
        <f>Calculations!T97</f>
        <v>75</v>
      </c>
      <c r="X88" t="str">
        <f>Calculations!U97</f>
        <v>B+</v>
      </c>
      <c r="Y88" t="str">
        <f>Calculations!V97</f>
        <v> </v>
      </c>
      <c r="AA88">
        <f>Calculations!X97</f>
      </c>
    </row>
    <row r="89" spans="1:27" ht="12.75">
      <c r="A89" s="4" t="s">
        <v>64</v>
      </c>
      <c r="B89" s="4">
        <v>76</v>
      </c>
      <c r="C89" s="4">
        <v>101</v>
      </c>
      <c r="D89" s="4">
        <v>18</v>
      </c>
      <c r="E89" s="4">
        <v>11</v>
      </c>
      <c r="F89" s="4">
        <v>36</v>
      </c>
      <c r="G89" s="4">
        <v>36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 t="s">
        <v>141</v>
      </c>
      <c r="N89" s="4">
        <v>0</v>
      </c>
      <c r="O89" s="4">
        <v>0</v>
      </c>
      <c r="P89">
        <v>0</v>
      </c>
      <c r="S89">
        <f>Calculations!P98</f>
        <v>-1.3300836784369356</v>
      </c>
      <c r="T89">
        <f>Calculations!Q98</f>
        <v>3.2300641339322906</v>
      </c>
      <c r="U89">
        <f>Calculations!R98</f>
        <v>3.2300641339322906</v>
      </c>
      <c r="V89">
        <f>Calculations!S98</f>
        <v>3.3</v>
      </c>
      <c r="W89">
        <f>Calculations!T98</f>
        <v>76</v>
      </c>
      <c r="X89" t="str">
        <f>Calculations!U98</f>
        <v>B+</v>
      </c>
      <c r="Y89" t="str">
        <f>Calculations!V98</f>
        <v> </v>
      </c>
      <c r="AA89">
        <f>Calculations!X98</f>
      </c>
    </row>
    <row r="90" spans="1:27" ht="12.75">
      <c r="A90" s="4" t="s">
        <v>64</v>
      </c>
      <c r="B90" s="4">
        <v>77</v>
      </c>
      <c r="C90" s="4">
        <v>101</v>
      </c>
      <c r="D90" s="4">
        <v>17</v>
      </c>
      <c r="E90" s="4">
        <v>18</v>
      </c>
      <c r="F90" s="4">
        <v>33</v>
      </c>
      <c r="G90" s="4">
        <v>33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 t="s">
        <v>141</v>
      </c>
      <c r="N90" s="4">
        <v>0</v>
      </c>
      <c r="O90" s="4">
        <v>0</v>
      </c>
      <c r="P90">
        <v>0</v>
      </c>
      <c r="S90">
        <f>Calculations!P99</f>
        <v>-1.3314859966686106</v>
      </c>
      <c r="T90">
        <f>Calculations!Q99</f>
        <v>3.2300473326167896</v>
      </c>
      <c r="U90">
        <f>Calculations!R99</f>
        <v>3.2300473326167896</v>
      </c>
      <c r="V90">
        <f>Calculations!S99</f>
        <v>3.3</v>
      </c>
      <c r="W90">
        <f>Calculations!T99</f>
        <v>77</v>
      </c>
      <c r="X90" t="str">
        <f>Calculations!U99</f>
        <v>B+</v>
      </c>
      <c r="Y90" t="str">
        <f>Calculations!V99</f>
        <v> </v>
      </c>
      <c r="AA90">
        <f>Calculations!X99</f>
      </c>
    </row>
    <row r="91" spans="1:27" ht="12.75">
      <c r="A91" s="4" t="s">
        <v>64</v>
      </c>
      <c r="B91" s="4">
        <v>78</v>
      </c>
      <c r="C91" s="4">
        <v>100</v>
      </c>
      <c r="D91" s="4">
        <v>23</v>
      </c>
      <c r="E91" s="4">
        <v>13</v>
      </c>
      <c r="F91" s="4">
        <v>31</v>
      </c>
      <c r="G91" s="4">
        <v>33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 t="s">
        <v>141</v>
      </c>
      <c r="N91" s="4">
        <v>0</v>
      </c>
      <c r="O91" s="4">
        <v>0</v>
      </c>
      <c r="P91">
        <v>0</v>
      </c>
      <c r="S91">
        <f>Calculations!P100</f>
        <v>-4.3697425062027495</v>
      </c>
      <c r="T91">
        <f>Calculations!Q100</f>
        <v>3.193645676390032</v>
      </c>
      <c r="U91">
        <f>Calculations!R100</f>
        <v>3.193645676390032</v>
      </c>
      <c r="V91">
        <f>Calculations!S100</f>
        <v>3.3</v>
      </c>
      <c r="W91">
        <f>Calculations!T100</f>
        <v>78</v>
      </c>
      <c r="X91" t="str">
        <f>Calculations!U100</f>
        <v>B+</v>
      </c>
      <c r="Y91" t="str">
        <f>Calculations!V100</f>
        <v> </v>
      </c>
      <c r="AA91">
        <f>Calculations!X100</f>
      </c>
    </row>
    <row r="92" spans="1:27" ht="12.75">
      <c r="A92" s="4" t="s">
        <v>64</v>
      </c>
      <c r="B92" s="4">
        <v>79</v>
      </c>
      <c r="C92" s="4">
        <v>99</v>
      </c>
      <c r="D92" s="4">
        <v>19</v>
      </c>
      <c r="E92" s="4">
        <v>18</v>
      </c>
      <c r="F92" s="4">
        <v>32</v>
      </c>
      <c r="G92" s="4">
        <v>30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 t="s">
        <v>141</v>
      </c>
      <c r="N92" s="4">
        <v>0</v>
      </c>
      <c r="O92" s="4">
        <v>0</v>
      </c>
      <c r="P92">
        <v>0</v>
      </c>
      <c r="S92">
        <f>Calculations!P101</f>
        <v>-5.211623426380232</v>
      </c>
      <c r="T92">
        <f>Calculations!Q101</f>
        <v>3.1835590165757606</v>
      </c>
      <c r="U92">
        <f>Calculations!R101</f>
        <v>3.1835590165757606</v>
      </c>
      <c r="V92">
        <f>Calculations!S101</f>
        <v>3.3</v>
      </c>
      <c r="W92">
        <f>Calculations!T101</f>
        <v>79</v>
      </c>
      <c r="X92" t="str">
        <f>Calculations!U101</f>
        <v>B+</v>
      </c>
      <c r="Y92" t="str">
        <f>Calculations!V101</f>
        <v> </v>
      </c>
      <c r="AA92">
        <f>Calculations!X101</f>
      </c>
    </row>
    <row r="93" spans="1:27" ht="12.75">
      <c r="A93" s="4" t="s">
        <v>64</v>
      </c>
      <c r="B93" s="4">
        <v>80</v>
      </c>
      <c r="C93" s="4">
        <v>99</v>
      </c>
      <c r="D93" s="4">
        <v>17</v>
      </c>
      <c r="E93" s="4">
        <v>15</v>
      </c>
      <c r="F93" s="4">
        <v>29</v>
      </c>
      <c r="G93" s="4">
        <v>38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 t="s">
        <v>141</v>
      </c>
      <c r="N93" s="4">
        <v>0</v>
      </c>
      <c r="O93" s="4">
        <v>0</v>
      </c>
      <c r="P93">
        <v>0</v>
      </c>
      <c r="S93">
        <f>Calculations!P102</f>
        <v>-5.617946535511692</v>
      </c>
      <c r="T93">
        <f>Calculations!Q102</f>
        <v>3.1786908186177616</v>
      </c>
      <c r="U93">
        <f>Calculations!R102</f>
        <v>3.1786908186177616</v>
      </c>
      <c r="V93">
        <f>Calculations!S102</f>
        <v>3.3</v>
      </c>
      <c r="W93">
        <f>Calculations!T102</f>
        <v>80</v>
      </c>
      <c r="X93" t="str">
        <f>Calculations!U102</f>
        <v>B+</v>
      </c>
      <c r="Y93" t="str">
        <f>Calculations!V102</f>
        <v> </v>
      </c>
      <c r="AA93">
        <f>Calculations!X102</f>
      </c>
    </row>
    <row r="94" spans="1:27" ht="12.75">
      <c r="A94" s="4" t="s">
        <v>64</v>
      </c>
      <c r="B94" s="4">
        <v>81</v>
      </c>
      <c r="C94" s="4">
        <v>99</v>
      </c>
      <c r="D94" s="4">
        <v>21</v>
      </c>
      <c r="E94" s="4">
        <v>15</v>
      </c>
      <c r="F94" s="4">
        <v>31</v>
      </c>
      <c r="G94" s="4">
        <v>32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 t="s">
        <v>141</v>
      </c>
      <c r="N94" s="4">
        <v>0</v>
      </c>
      <c r="O94" s="4">
        <v>0</v>
      </c>
      <c r="P94">
        <v>0</v>
      </c>
      <c r="S94">
        <f>Calculations!P103</f>
        <v>-5.768122851087472</v>
      </c>
      <c r="T94">
        <f>Calculations!Q103</f>
        <v>3.176891541105861</v>
      </c>
      <c r="U94">
        <f>Calculations!R103</f>
        <v>3.176891541105861</v>
      </c>
      <c r="V94">
        <f>Calculations!S103</f>
        <v>3.3</v>
      </c>
      <c r="W94">
        <f>Calculations!T103</f>
        <v>81</v>
      </c>
      <c r="X94" t="str">
        <f>Calculations!U103</f>
        <v>B+</v>
      </c>
      <c r="Y94" t="str">
        <f>Calculations!V103</f>
        <v> </v>
      </c>
      <c r="AA94">
        <f>Calculations!X103</f>
      </c>
    </row>
    <row r="95" spans="1:27" ht="12.75">
      <c r="A95" s="4" t="s">
        <v>64</v>
      </c>
      <c r="B95" s="4">
        <v>82</v>
      </c>
      <c r="C95" s="4">
        <v>99</v>
      </c>
      <c r="D95" s="4">
        <v>18</v>
      </c>
      <c r="E95" s="4">
        <v>15</v>
      </c>
      <c r="F95" s="4">
        <v>28</v>
      </c>
      <c r="G95" s="4">
        <v>38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 t="s">
        <v>141</v>
      </c>
      <c r="N95" s="4">
        <v>0</v>
      </c>
      <c r="O95" s="4">
        <v>0</v>
      </c>
      <c r="P95">
        <v>0</v>
      </c>
      <c r="S95">
        <f>Calculations!P104</f>
        <v>-5.898750013927426</v>
      </c>
      <c r="T95">
        <f>Calculations!Q104</f>
        <v>3.1753264839552697</v>
      </c>
      <c r="U95">
        <f>Calculations!R104</f>
        <v>3.1753264839552697</v>
      </c>
      <c r="V95">
        <f>Calculations!S104</f>
        <v>3.3</v>
      </c>
      <c r="W95">
        <f>Calculations!T104</f>
        <v>82</v>
      </c>
      <c r="X95" t="str">
        <f>Calculations!U104</f>
        <v>B+</v>
      </c>
      <c r="Y95" t="str">
        <f>Calculations!V104</f>
        <v> </v>
      </c>
      <c r="AA95">
        <f>Calculations!X104</f>
      </c>
    </row>
    <row r="96" spans="1:27" ht="12.75">
      <c r="A96" s="4" t="s">
        <v>64</v>
      </c>
      <c r="B96" s="4">
        <v>83</v>
      </c>
      <c r="C96" s="4">
        <v>99</v>
      </c>
      <c r="D96" s="4">
        <v>22</v>
      </c>
      <c r="E96" s="4">
        <v>16</v>
      </c>
      <c r="F96" s="4">
        <v>29</v>
      </c>
      <c r="G96" s="4">
        <v>32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 t="s">
        <v>141</v>
      </c>
      <c r="N96" s="4">
        <v>0</v>
      </c>
      <c r="O96" s="4">
        <v>0</v>
      </c>
      <c r="P96">
        <v>0</v>
      </c>
      <c r="S96">
        <f>Calculations!P105</f>
        <v>-6.158744128887634</v>
      </c>
      <c r="T96">
        <f>Calculations!Q105</f>
        <v>3.1722114683652225</v>
      </c>
      <c r="U96">
        <f>Calculations!R105</f>
        <v>3.1722114683652225</v>
      </c>
      <c r="V96">
        <f>Calculations!S105</f>
        <v>3.3</v>
      </c>
      <c r="W96">
        <f>Calculations!T105</f>
        <v>83</v>
      </c>
      <c r="X96" t="str">
        <f>Calculations!U105</f>
        <v>B+</v>
      </c>
      <c r="Y96" t="str">
        <f>Calculations!V105</f>
        <v> </v>
      </c>
      <c r="AA96">
        <f>Calculations!X105</f>
      </c>
    </row>
    <row r="97" spans="1:27" ht="12.75">
      <c r="A97" s="4" t="s">
        <v>64</v>
      </c>
      <c r="B97" s="4">
        <v>84</v>
      </c>
      <c r="C97" s="4">
        <v>98</v>
      </c>
      <c r="D97" s="4">
        <v>15</v>
      </c>
      <c r="E97" s="4">
        <v>15</v>
      </c>
      <c r="F97" s="4">
        <v>34</v>
      </c>
      <c r="G97" s="4">
        <v>34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 t="s">
        <v>141</v>
      </c>
      <c r="N97" s="4">
        <v>0</v>
      </c>
      <c r="O97" s="4">
        <v>0</v>
      </c>
      <c r="P97">
        <v>0</v>
      </c>
      <c r="S97">
        <f>Calculations!P106</f>
        <v>-6.310172482583981</v>
      </c>
      <c r="T97">
        <f>Calculations!Q106</f>
        <v>3.1703971900589174</v>
      </c>
      <c r="U97">
        <f>Calculations!R106</f>
        <v>3.1703971900589174</v>
      </c>
      <c r="V97">
        <f>Calculations!S106</f>
        <v>3.3</v>
      </c>
      <c r="W97">
        <f>Calculations!T106</f>
        <v>84</v>
      </c>
      <c r="X97" t="str">
        <f>Calculations!U106</f>
        <v>B+</v>
      </c>
      <c r="Y97" t="str">
        <f>Calculations!V106</f>
        <v> </v>
      </c>
      <c r="AA97">
        <f>Calculations!X106</f>
      </c>
    </row>
    <row r="98" spans="1:27" ht="12.75">
      <c r="A98" s="4" t="s">
        <v>64</v>
      </c>
      <c r="B98" s="4">
        <v>85</v>
      </c>
      <c r="C98" s="4">
        <v>99</v>
      </c>
      <c r="D98" s="4">
        <v>24</v>
      </c>
      <c r="E98" s="4">
        <v>16</v>
      </c>
      <c r="F98" s="4">
        <v>29</v>
      </c>
      <c r="G98" s="4">
        <v>30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 t="s">
        <v>141</v>
      </c>
      <c r="N98" s="4">
        <v>0</v>
      </c>
      <c r="O98" s="4">
        <v>0</v>
      </c>
      <c r="P98">
        <v>0</v>
      </c>
      <c r="S98">
        <f>Calculations!P107</f>
        <v>-6.3960052196900525</v>
      </c>
      <c r="T98">
        <f>Calculations!Q107</f>
        <v>3.1693688194195944</v>
      </c>
      <c r="U98">
        <f>Calculations!R107</f>
        <v>3.1693688194195944</v>
      </c>
      <c r="V98">
        <f>Calculations!S107</f>
        <v>3.3</v>
      </c>
      <c r="W98">
        <f>Calculations!T107</f>
        <v>85</v>
      </c>
      <c r="X98" t="str">
        <f>Calculations!U107</f>
        <v>B+</v>
      </c>
      <c r="Y98" t="str">
        <f>Calculations!V107</f>
        <v> </v>
      </c>
      <c r="AA98">
        <f>Calculations!X107</f>
      </c>
    </row>
    <row r="99" spans="1:27" ht="12.75">
      <c r="A99" s="4" t="s">
        <v>64</v>
      </c>
      <c r="B99" s="4">
        <v>86</v>
      </c>
      <c r="C99" s="4">
        <v>99</v>
      </c>
      <c r="D99" s="4">
        <v>23</v>
      </c>
      <c r="E99" s="4">
        <v>14</v>
      </c>
      <c r="F99" s="4">
        <v>27</v>
      </c>
      <c r="G99" s="4">
        <v>35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 t="s">
        <v>141</v>
      </c>
      <c r="N99" s="4">
        <v>0</v>
      </c>
      <c r="O99" s="4">
        <v>0</v>
      </c>
      <c r="P99">
        <v>0</v>
      </c>
      <c r="S99">
        <f>Calculations!P108</f>
        <v>-6.706430807578094</v>
      </c>
      <c r="T99">
        <f>Calculations!Q108</f>
        <v>3.1656495792899904</v>
      </c>
      <c r="U99">
        <f>Calculations!R108</f>
        <v>3.1656495792899904</v>
      </c>
      <c r="V99">
        <f>Calculations!S108</f>
        <v>3.3</v>
      </c>
      <c r="W99">
        <f>Calculations!T108</f>
        <v>86</v>
      </c>
      <c r="X99" t="str">
        <f>Calculations!U108</f>
        <v>B+</v>
      </c>
      <c r="Y99" t="str">
        <f>Calculations!V108</f>
        <v> </v>
      </c>
      <c r="AA99">
        <f>Calculations!X108</f>
      </c>
    </row>
    <row r="100" spans="1:27" ht="12.75">
      <c r="A100" s="4" t="s">
        <v>64</v>
      </c>
      <c r="B100" s="4">
        <v>87</v>
      </c>
      <c r="C100" s="4">
        <v>97</v>
      </c>
      <c r="D100" s="4">
        <v>14</v>
      </c>
      <c r="E100" s="4">
        <v>12</v>
      </c>
      <c r="F100" s="4">
        <v>35</v>
      </c>
      <c r="G100" s="4">
        <v>36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 t="s">
        <v>141</v>
      </c>
      <c r="N100" s="4">
        <v>0</v>
      </c>
      <c r="O100" s="4">
        <v>0</v>
      </c>
      <c r="P100">
        <v>0</v>
      </c>
      <c r="S100">
        <f>Calculations!P109</f>
        <v>-7.92678610800588</v>
      </c>
      <c r="T100">
        <f>Calculations!Q109</f>
        <v>3.1510283799339542</v>
      </c>
      <c r="U100">
        <f>Calculations!R109</f>
        <v>3.1510283799339542</v>
      </c>
      <c r="V100">
        <f>Calculations!S109</f>
        <v>3.3</v>
      </c>
      <c r="W100">
        <f>Calculations!T109</f>
        <v>87</v>
      </c>
      <c r="X100" t="str">
        <f>Calculations!U109</f>
        <v>B+</v>
      </c>
      <c r="Y100" t="str">
        <f>Calculations!V109</f>
        <v> </v>
      </c>
      <c r="AA100">
        <f>Calculations!X109</f>
      </c>
    </row>
    <row r="101" spans="1:27" ht="12.75">
      <c r="A101" s="4" t="s">
        <v>64</v>
      </c>
      <c r="B101" s="4">
        <v>88</v>
      </c>
      <c r="C101" s="4">
        <v>97</v>
      </c>
      <c r="D101" s="4">
        <v>14</v>
      </c>
      <c r="E101" s="4">
        <v>10</v>
      </c>
      <c r="F101" s="4">
        <v>35</v>
      </c>
      <c r="G101" s="4">
        <v>38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 t="s">
        <v>141</v>
      </c>
      <c r="N101" s="4">
        <v>0</v>
      </c>
      <c r="O101" s="4">
        <v>0</v>
      </c>
      <c r="P101">
        <v>0</v>
      </c>
      <c r="S101">
        <f>Calculations!P110</f>
        <v>-8.031496375266078</v>
      </c>
      <c r="T101">
        <f>Calculations!Q110</f>
        <v>3.1497738357108918</v>
      </c>
      <c r="U101">
        <f>Calculations!R110</f>
        <v>3.1497738357108918</v>
      </c>
      <c r="V101">
        <f>Calculations!S110</f>
        <v>3</v>
      </c>
      <c r="W101">
        <f>Calculations!T110</f>
        <v>88</v>
      </c>
      <c r="X101" t="str">
        <f>Calculations!U110</f>
        <v>B    </v>
      </c>
      <c r="Y101" t="str">
        <f>Calculations!V110</f>
        <v> </v>
      </c>
      <c r="AA101">
        <f>Calculations!X110</f>
      </c>
    </row>
    <row r="102" spans="1:27" ht="12.75">
      <c r="A102" s="4" t="s">
        <v>64</v>
      </c>
      <c r="B102" s="4">
        <v>89</v>
      </c>
      <c r="C102" s="4">
        <v>97</v>
      </c>
      <c r="D102" s="4">
        <v>18</v>
      </c>
      <c r="E102" s="4">
        <v>16</v>
      </c>
      <c r="F102" s="4">
        <v>33</v>
      </c>
      <c r="G102" s="4">
        <v>30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 t="s">
        <v>141</v>
      </c>
      <c r="N102" s="4">
        <v>0</v>
      </c>
      <c r="O102" s="4">
        <v>0</v>
      </c>
      <c r="P102">
        <v>0</v>
      </c>
      <c r="S102">
        <f>Calculations!P111</f>
        <v>-8.516233621119373</v>
      </c>
      <c r="T102">
        <f>Calculations!Q111</f>
        <v>3.143966150109467</v>
      </c>
      <c r="U102">
        <f>Calculations!R111</f>
        <v>3.143966150109467</v>
      </c>
      <c r="V102">
        <f>Calculations!S111</f>
        <v>3</v>
      </c>
      <c r="W102">
        <f>Calculations!T111</f>
        <v>89</v>
      </c>
      <c r="X102" t="str">
        <f>Calculations!U111</f>
        <v>B    </v>
      </c>
      <c r="Y102" t="str">
        <f>Calculations!V111</f>
        <v> </v>
      </c>
      <c r="AA102">
        <f>Calculations!X111</f>
      </c>
    </row>
    <row r="103" spans="1:27" ht="12.75">
      <c r="A103" s="4" t="s">
        <v>64</v>
      </c>
      <c r="B103" s="4">
        <v>90</v>
      </c>
      <c r="C103" s="4">
        <v>97</v>
      </c>
      <c r="D103" s="4">
        <v>17</v>
      </c>
      <c r="E103" s="4">
        <v>14</v>
      </c>
      <c r="F103" s="4">
        <v>30</v>
      </c>
      <c r="G103" s="4">
        <v>36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 t="s">
        <v>141</v>
      </c>
      <c r="N103" s="4">
        <v>0</v>
      </c>
      <c r="O103" s="4">
        <v>0</v>
      </c>
      <c r="P103">
        <v>0</v>
      </c>
      <c r="S103">
        <f>Calculations!P112</f>
        <v>-8.98883214202194</v>
      </c>
      <c r="T103">
        <f>Calculations!Q112</f>
        <v>3.1383038997901855</v>
      </c>
      <c r="U103">
        <f>Calculations!R112</f>
        <v>3.1383038997901855</v>
      </c>
      <c r="V103">
        <f>Calculations!S112</f>
        <v>3</v>
      </c>
      <c r="W103">
        <f>Calculations!T112</f>
        <v>90</v>
      </c>
      <c r="X103" t="str">
        <f>Calculations!U112</f>
        <v>B    </v>
      </c>
      <c r="Y103" t="str">
        <f>Calculations!V112</f>
        <v> </v>
      </c>
      <c r="AA103">
        <f>Calculations!X112</f>
      </c>
    </row>
    <row r="104" spans="1:27" ht="12.75">
      <c r="A104" s="4" t="s">
        <v>64</v>
      </c>
      <c r="B104" s="4">
        <v>91</v>
      </c>
      <c r="C104" s="4">
        <v>97</v>
      </c>
      <c r="D104" s="4">
        <v>17</v>
      </c>
      <c r="E104" s="4">
        <v>16</v>
      </c>
      <c r="F104" s="4">
        <v>29</v>
      </c>
      <c r="G104" s="4">
        <v>35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 t="s">
        <v>141</v>
      </c>
      <c r="N104" s="4">
        <v>0</v>
      </c>
      <c r="O104" s="4">
        <v>0</v>
      </c>
      <c r="P104">
        <v>0</v>
      </c>
      <c r="S104">
        <f>Calculations!P113</f>
        <v>-9.046294807776269</v>
      </c>
      <c r="T104">
        <f>Calculations!Q113</f>
        <v>3.1376154338235698</v>
      </c>
      <c r="U104">
        <f>Calculations!R113</f>
        <v>3.1376154338235698</v>
      </c>
      <c r="V104">
        <f>Calculations!S113</f>
        <v>3</v>
      </c>
      <c r="W104">
        <f>Calculations!T113</f>
        <v>91</v>
      </c>
      <c r="X104" t="str">
        <f>Calculations!U113</f>
        <v>B    </v>
      </c>
      <c r="Y104" t="str">
        <f>Calculations!V113</f>
        <v> </v>
      </c>
      <c r="AA104">
        <f>Calculations!X113</f>
      </c>
    </row>
    <row r="105" spans="1:27" ht="12.75">
      <c r="A105" s="4" t="s">
        <v>64</v>
      </c>
      <c r="B105" s="4">
        <v>92</v>
      </c>
      <c r="C105" s="4">
        <v>97</v>
      </c>
      <c r="D105" s="4">
        <v>22</v>
      </c>
      <c r="E105" s="4">
        <v>13</v>
      </c>
      <c r="F105" s="4">
        <v>32</v>
      </c>
      <c r="G105" s="4">
        <v>30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 t="s">
        <v>141</v>
      </c>
      <c r="N105" s="4">
        <v>0</v>
      </c>
      <c r="O105" s="4">
        <v>0</v>
      </c>
      <c r="P105">
        <v>0</v>
      </c>
      <c r="S105">
        <f>Calculations!P114</f>
        <v>-9.309994136629031</v>
      </c>
      <c r="T105">
        <f>Calculations!Q114</f>
        <v>3.1344560256939396</v>
      </c>
      <c r="U105">
        <f>Calculations!R114</f>
        <v>3.1344560256939396</v>
      </c>
      <c r="V105">
        <f>Calculations!S114</f>
        <v>3</v>
      </c>
      <c r="W105">
        <f>Calculations!T114</f>
        <v>92</v>
      </c>
      <c r="X105" t="str">
        <f>Calculations!U114</f>
        <v>B    </v>
      </c>
      <c r="Y105" t="str">
        <f>Calculations!V114</f>
        <v> </v>
      </c>
      <c r="AA105">
        <f>Calculations!X114</f>
      </c>
    </row>
    <row r="106" spans="1:27" ht="12.75">
      <c r="A106" s="4" t="s">
        <v>64</v>
      </c>
      <c r="B106" s="4">
        <v>93</v>
      </c>
      <c r="C106" s="4">
        <v>97</v>
      </c>
      <c r="D106" s="4">
        <v>18</v>
      </c>
      <c r="E106" s="4">
        <v>15</v>
      </c>
      <c r="F106" s="4">
        <v>28</v>
      </c>
      <c r="G106" s="4">
        <v>36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 t="s">
        <v>141</v>
      </c>
      <c r="N106" s="4">
        <v>0</v>
      </c>
      <c r="O106" s="4">
        <v>0</v>
      </c>
      <c r="P106">
        <v>0</v>
      </c>
      <c r="S106">
        <f>Calculations!P115</f>
        <v>-9.379453419822102</v>
      </c>
      <c r="T106">
        <f>Calculations!Q115</f>
        <v>3.1336238270495467</v>
      </c>
      <c r="U106">
        <f>Calculations!R115</f>
        <v>3.1336238270495467</v>
      </c>
      <c r="V106">
        <f>Calculations!S115</f>
        <v>3</v>
      </c>
      <c r="W106">
        <f>Calculations!T115</f>
        <v>93</v>
      </c>
      <c r="X106" t="str">
        <f>Calculations!U115</f>
        <v>B    </v>
      </c>
      <c r="Y106" t="str">
        <f>Calculations!V115</f>
        <v> </v>
      </c>
      <c r="AA106">
        <f>Calculations!X115</f>
      </c>
    </row>
    <row r="107" spans="1:27" ht="12.75">
      <c r="A107" s="4" t="s">
        <v>64</v>
      </c>
      <c r="B107" s="4">
        <v>94</v>
      </c>
      <c r="C107" s="4">
        <v>97</v>
      </c>
      <c r="D107" s="4">
        <v>21</v>
      </c>
      <c r="E107" s="4">
        <v>11</v>
      </c>
      <c r="F107" s="4">
        <v>30</v>
      </c>
      <c r="G107" s="4">
        <v>35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 t="s">
        <v>141</v>
      </c>
      <c r="N107" s="4">
        <v>0</v>
      </c>
      <c r="O107" s="4">
        <v>0</v>
      </c>
      <c r="P107">
        <v>0</v>
      </c>
      <c r="S107">
        <f>Calculations!P116</f>
        <v>-9.620419724517074</v>
      </c>
      <c r="T107">
        <f>Calculations!Q116</f>
        <v>3.1307367855643355</v>
      </c>
      <c r="U107">
        <f>Calculations!R116</f>
        <v>3.1307367855643355</v>
      </c>
      <c r="V107">
        <f>Calculations!S116</f>
        <v>3</v>
      </c>
      <c r="W107">
        <f>Calculations!T116</f>
        <v>94</v>
      </c>
      <c r="X107" t="str">
        <f>Calculations!U116</f>
        <v>B    </v>
      </c>
      <c r="Y107" t="str">
        <f>Calculations!V116</f>
        <v> </v>
      </c>
      <c r="AA107">
        <f>Calculations!X116</f>
      </c>
    </row>
    <row r="108" spans="1:27" ht="12.75">
      <c r="A108" s="4" t="s">
        <v>64</v>
      </c>
      <c r="B108" s="4">
        <v>95</v>
      </c>
      <c r="C108" s="4">
        <v>97</v>
      </c>
      <c r="D108" s="4">
        <v>22</v>
      </c>
      <c r="E108" s="4">
        <v>15</v>
      </c>
      <c r="F108" s="4">
        <v>28</v>
      </c>
      <c r="G108" s="4">
        <v>32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 t="s">
        <v>141</v>
      </c>
      <c r="N108" s="4">
        <v>0</v>
      </c>
      <c r="O108" s="4">
        <v>0</v>
      </c>
      <c r="P108">
        <v>0</v>
      </c>
      <c r="S108">
        <f>Calculations!P117</f>
        <v>-9.853975601426937</v>
      </c>
      <c r="T108">
        <f>Calculations!Q117</f>
        <v>3.1279385291582904</v>
      </c>
      <c r="U108">
        <f>Calculations!R117</f>
        <v>3.1279385291582904</v>
      </c>
      <c r="V108">
        <f>Calculations!S117</f>
        <v>3</v>
      </c>
      <c r="W108">
        <f>Calculations!T117</f>
        <v>95</v>
      </c>
      <c r="X108" t="str">
        <f>Calculations!U117</f>
        <v>B    </v>
      </c>
      <c r="Y108" t="str">
        <f>Calculations!V117</f>
        <v> </v>
      </c>
      <c r="AA108">
        <f>Calculations!X117</f>
      </c>
    </row>
    <row r="109" spans="1:27" ht="12.75">
      <c r="A109" s="4" t="s">
        <v>64</v>
      </c>
      <c r="B109" s="4">
        <v>96</v>
      </c>
      <c r="C109" s="4">
        <v>96</v>
      </c>
      <c r="D109" s="4">
        <v>18</v>
      </c>
      <c r="E109" s="4">
        <v>16</v>
      </c>
      <c r="F109" s="4">
        <v>31</v>
      </c>
      <c r="G109" s="4">
        <v>31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 t="s">
        <v>141</v>
      </c>
      <c r="N109" s="4">
        <v>0</v>
      </c>
      <c r="O109" s="4">
        <v>0</v>
      </c>
      <c r="P109">
        <v>0</v>
      </c>
      <c r="S109">
        <f>Calculations!P118</f>
        <v>-10.580931190095763</v>
      </c>
      <c r="T109">
        <f>Calculations!Q118</f>
        <v>3.11922880127725</v>
      </c>
      <c r="U109">
        <f>Calculations!R118</f>
        <v>3.11922880127725</v>
      </c>
      <c r="V109">
        <f>Calculations!S118</f>
        <v>3</v>
      </c>
      <c r="W109">
        <f>Calculations!T118</f>
        <v>96</v>
      </c>
      <c r="X109" t="str">
        <f>Calculations!U118</f>
        <v>B    </v>
      </c>
      <c r="Y109" t="str">
        <f>Calculations!V118</f>
        <v> </v>
      </c>
      <c r="AA109">
        <f>Calculations!X118</f>
      </c>
    </row>
    <row r="110" spans="1:27" ht="12.75">
      <c r="A110" s="4" t="s">
        <v>64</v>
      </c>
      <c r="B110" s="4">
        <v>97</v>
      </c>
      <c r="C110" s="4">
        <v>96</v>
      </c>
      <c r="D110" s="4">
        <v>19</v>
      </c>
      <c r="E110" s="4">
        <v>11</v>
      </c>
      <c r="F110" s="4">
        <v>31</v>
      </c>
      <c r="G110" s="4">
        <v>35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 t="s">
        <v>141</v>
      </c>
      <c r="N110" s="4">
        <v>0</v>
      </c>
      <c r="O110" s="4">
        <v>0</v>
      </c>
      <c r="P110">
        <v>0</v>
      </c>
      <c r="S110">
        <f>Calculations!P119</f>
        <v>-10.96133740364747</v>
      </c>
      <c r="T110">
        <f>Calculations!Q119</f>
        <v>3.1146711162467797</v>
      </c>
      <c r="U110">
        <f>Calculations!R119</f>
        <v>3.1146711162467797</v>
      </c>
      <c r="V110">
        <f>Calculations!S119</f>
        <v>3</v>
      </c>
      <c r="W110">
        <f>Calculations!T119</f>
        <v>97</v>
      </c>
      <c r="X110" t="str">
        <f>Calculations!U119</f>
        <v>B    </v>
      </c>
      <c r="Y110" t="str">
        <f>Calculations!V119</f>
        <v> </v>
      </c>
      <c r="AA110">
        <f>Calculations!X119</f>
      </c>
    </row>
    <row r="111" spans="1:27" ht="12.75">
      <c r="A111" s="4" t="s">
        <v>64</v>
      </c>
      <c r="B111" s="4">
        <v>98</v>
      </c>
      <c r="C111" s="4">
        <v>96</v>
      </c>
      <c r="D111" s="4">
        <v>23</v>
      </c>
      <c r="E111" s="4">
        <v>15</v>
      </c>
      <c r="F111" s="4">
        <v>29</v>
      </c>
      <c r="G111" s="4">
        <v>29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 t="s">
        <v>141</v>
      </c>
      <c r="N111" s="4">
        <v>0</v>
      </c>
      <c r="O111" s="4">
        <v>0</v>
      </c>
      <c r="P111">
        <v>0</v>
      </c>
      <c r="S111">
        <f>Calculations!P120</f>
        <v>-11.550784916760959</v>
      </c>
      <c r="T111">
        <f>Calculations!Q120</f>
        <v>3.107608886422293</v>
      </c>
      <c r="U111">
        <f>Calculations!R120</f>
        <v>3.107608886422293</v>
      </c>
      <c r="V111">
        <f>Calculations!S120</f>
        <v>3</v>
      </c>
      <c r="W111">
        <f>Calculations!T120</f>
        <v>98</v>
      </c>
      <c r="X111" t="str">
        <f>Calculations!U120</f>
        <v>B    </v>
      </c>
      <c r="Y111" t="str">
        <f>Calculations!V120</f>
        <v> </v>
      </c>
      <c r="AA111">
        <f>Calculations!X120</f>
      </c>
    </row>
    <row r="112" spans="1:27" ht="12.75">
      <c r="A112" s="4" t="s">
        <v>64</v>
      </c>
      <c r="B112" s="4">
        <v>99</v>
      </c>
      <c r="C112" s="4">
        <v>95</v>
      </c>
      <c r="D112" s="4">
        <v>17</v>
      </c>
      <c r="E112" s="4">
        <v>14</v>
      </c>
      <c r="F112" s="4">
        <v>31</v>
      </c>
      <c r="G112" s="4">
        <v>33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 t="s">
        <v>141</v>
      </c>
      <c r="N112" s="4">
        <v>0</v>
      </c>
      <c r="O112" s="4">
        <v>0</v>
      </c>
      <c r="P112">
        <v>0</v>
      </c>
      <c r="S112">
        <f>Calculations!P121</f>
        <v>-12.30736261490209</v>
      </c>
      <c r="T112">
        <f>Calculations!Q121</f>
        <v>3.0985442530741403</v>
      </c>
      <c r="U112">
        <f>Calculations!R121</f>
        <v>3.0985442530741403</v>
      </c>
      <c r="V112">
        <f>Calculations!S121</f>
        <v>3</v>
      </c>
      <c r="W112">
        <f>Calculations!T121</f>
        <v>99</v>
      </c>
      <c r="X112" t="str">
        <f>Calculations!U121</f>
        <v>B    </v>
      </c>
      <c r="Y112" t="str">
        <f>Calculations!V121</f>
        <v> </v>
      </c>
      <c r="AA112">
        <f>Calculations!X121</f>
      </c>
    </row>
    <row r="113" spans="1:27" ht="12.75">
      <c r="A113" s="4" t="s">
        <v>64</v>
      </c>
      <c r="B113" s="4">
        <v>100</v>
      </c>
      <c r="C113" s="4">
        <v>94</v>
      </c>
      <c r="D113" s="4">
        <v>19</v>
      </c>
      <c r="E113" s="4">
        <v>11</v>
      </c>
      <c r="F113" s="4">
        <v>30</v>
      </c>
      <c r="G113" s="4">
        <v>34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 t="s">
        <v>141</v>
      </c>
      <c r="N113" s="4">
        <v>0</v>
      </c>
      <c r="O113" s="4">
        <v>0</v>
      </c>
      <c r="P113">
        <v>0</v>
      </c>
      <c r="S113">
        <f>Calculations!P122</f>
        <v>-14.604213742556672</v>
      </c>
      <c r="T113">
        <f>Calculations!Q122</f>
        <v>3.0710254491513793</v>
      </c>
      <c r="U113">
        <f>Calculations!R122</f>
        <v>3.0710254491513793</v>
      </c>
      <c r="V113">
        <f>Calculations!S122</f>
        <v>3</v>
      </c>
      <c r="W113">
        <f>Calculations!T122</f>
        <v>100</v>
      </c>
      <c r="X113" t="str">
        <f>Calculations!U122</f>
        <v>B    </v>
      </c>
      <c r="Y113" t="str">
        <f>Calculations!V122</f>
        <v> </v>
      </c>
      <c r="AA113">
        <f>Calculations!X122</f>
      </c>
    </row>
    <row r="114" spans="1:27" ht="12.75">
      <c r="A114" s="4" t="s">
        <v>64</v>
      </c>
      <c r="B114" s="4">
        <v>101</v>
      </c>
      <c r="C114" s="4">
        <v>93</v>
      </c>
      <c r="D114" s="4">
        <v>17</v>
      </c>
      <c r="E114" s="4">
        <v>13</v>
      </c>
      <c r="F114" s="4">
        <v>29</v>
      </c>
      <c r="G114" s="4">
        <v>34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 t="s">
        <v>141</v>
      </c>
      <c r="N114" s="4">
        <v>0</v>
      </c>
      <c r="O114" s="4">
        <v>0</v>
      </c>
      <c r="P114">
        <v>0</v>
      </c>
      <c r="S114">
        <f>Calculations!P123</f>
        <v>-16.16476702045592</v>
      </c>
      <c r="T114">
        <f>Calculations!Q123</f>
        <v>3.0523283036775304</v>
      </c>
      <c r="U114">
        <f>Calculations!R123</f>
        <v>3.0523283036775304</v>
      </c>
      <c r="V114">
        <f>Calculations!S123</f>
        <v>3</v>
      </c>
      <c r="W114">
        <f>Calculations!T123</f>
        <v>101</v>
      </c>
      <c r="X114" t="str">
        <f>Calculations!U123</f>
        <v>B    </v>
      </c>
      <c r="Y114" t="str">
        <f>Calculations!V123</f>
        <v> </v>
      </c>
      <c r="AA114">
        <f>Calculations!X123</f>
      </c>
    </row>
    <row r="115" spans="1:27" ht="12.75">
      <c r="A115" s="4" t="s">
        <v>64</v>
      </c>
      <c r="B115" s="4">
        <v>102</v>
      </c>
      <c r="C115" s="4">
        <v>93</v>
      </c>
      <c r="D115" s="4">
        <v>17</v>
      </c>
      <c r="E115" s="4">
        <v>16</v>
      </c>
      <c r="F115" s="4">
        <v>27</v>
      </c>
      <c r="G115" s="4">
        <v>33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 t="s">
        <v>141</v>
      </c>
      <c r="N115" s="4">
        <v>0</v>
      </c>
      <c r="O115" s="4">
        <v>0</v>
      </c>
      <c r="P115">
        <v>0</v>
      </c>
      <c r="S115">
        <f>Calculations!P124</f>
        <v>-16.332047485594675</v>
      </c>
      <c r="T115">
        <f>Calculations!Q124</f>
        <v>3.050324099632768</v>
      </c>
      <c r="U115">
        <f>Calculations!R124</f>
        <v>3.050324099632768</v>
      </c>
      <c r="V115">
        <f>Calculations!S124</f>
        <v>3</v>
      </c>
      <c r="W115">
        <f>Calculations!T124</f>
        <v>102</v>
      </c>
      <c r="X115" t="str">
        <f>Calculations!U124</f>
        <v>B    </v>
      </c>
      <c r="Y115" t="str">
        <f>Calculations!V124</f>
        <v> </v>
      </c>
      <c r="AA115">
        <f>Calculations!X124</f>
      </c>
    </row>
    <row r="116" spans="1:27" ht="12.75">
      <c r="A116" s="4" t="s">
        <v>64</v>
      </c>
      <c r="B116" s="4">
        <v>103</v>
      </c>
      <c r="C116" s="4">
        <v>92</v>
      </c>
      <c r="D116" s="4">
        <v>18</v>
      </c>
      <c r="E116" s="4">
        <v>14</v>
      </c>
      <c r="F116" s="4">
        <v>31</v>
      </c>
      <c r="G116" s="4">
        <v>29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 t="s">
        <v>141</v>
      </c>
      <c r="N116" s="4">
        <v>0</v>
      </c>
      <c r="O116" s="4">
        <v>0</v>
      </c>
      <c r="P116">
        <v>0</v>
      </c>
      <c r="S116">
        <f>Calculations!P125</f>
        <v>-17.647048269145316</v>
      </c>
      <c r="T116">
        <f>Calculations!Q125</f>
        <v>3.0345689432427414</v>
      </c>
      <c r="U116">
        <f>Calculations!R125</f>
        <v>3.0345689432427414</v>
      </c>
      <c r="V116">
        <f>Calculations!S125</f>
        <v>3</v>
      </c>
      <c r="W116">
        <f>Calculations!T125</f>
        <v>103</v>
      </c>
      <c r="X116" t="str">
        <f>Calculations!U125</f>
        <v>B    </v>
      </c>
      <c r="Y116" t="str">
        <f>Calculations!V125</f>
        <v> </v>
      </c>
      <c r="AA116">
        <f>Calculations!X125</f>
      </c>
    </row>
    <row r="117" spans="1:27" ht="12.75">
      <c r="A117" s="4" t="s">
        <v>64</v>
      </c>
      <c r="B117" s="4">
        <v>104</v>
      </c>
      <c r="C117" s="4">
        <v>91</v>
      </c>
      <c r="D117" s="4">
        <v>19</v>
      </c>
      <c r="E117" s="4">
        <v>14</v>
      </c>
      <c r="F117" s="4">
        <v>30</v>
      </c>
      <c r="G117" s="4">
        <v>28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 t="s">
        <v>141</v>
      </c>
      <c r="N117" s="4">
        <v>0</v>
      </c>
      <c r="O117" s="4">
        <v>0</v>
      </c>
      <c r="P117">
        <v>0</v>
      </c>
      <c r="S117">
        <f>Calculations!P126</f>
        <v>-19.668203450508386</v>
      </c>
      <c r="T117">
        <f>Calculations!Q126</f>
        <v>3.0103532801273882</v>
      </c>
      <c r="U117">
        <f>Calculations!R126</f>
        <v>3.0103532801273882</v>
      </c>
      <c r="V117">
        <f>Calculations!S126</f>
        <v>3</v>
      </c>
      <c r="W117">
        <f>Calculations!T126</f>
        <v>104</v>
      </c>
      <c r="X117" t="str">
        <f>Calculations!U126</f>
        <v>B    </v>
      </c>
      <c r="Y117" t="str">
        <f>Calculations!V126</f>
        <v> </v>
      </c>
      <c r="AA117">
        <f>Calculations!X126</f>
      </c>
    </row>
    <row r="118" spans="1:27" ht="12.75">
      <c r="A118" s="4" t="s">
        <v>64</v>
      </c>
      <c r="B118" s="4">
        <v>105</v>
      </c>
      <c r="C118" s="4">
        <v>91</v>
      </c>
      <c r="D118" s="4">
        <v>20</v>
      </c>
      <c r="E118" s="4">
        <v>12</v>
      </c>
      <c r="F118" s="4">
        <v>30</v>
      </c>
      <c r="G118" s="4">
        <v>29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 t="s">
        <v>141</v>
      </c>
      <c r="N118" s="4">
        <v>0</v>
      </c>
      <c r="O118" s="4">
        <v>0</v>
      </c>
      <c r="P118">
        <v>0</v>
      </c>
      <c r="S118">
        <f>Calculations!P127</f>
        <v>-19.891544263169795</v>
      </c>
      <c r="T118">
        <f>Calculations!Q127</f>
        <v>3.0076774114315117</v>
      </c>
      <c r="U118">
        <f>Calculations!R127</f>
        <v>3.0076774114315117</v>
      </c>
      <c r="V118">
        <f>Calculations!S127</f>
        <v>3</v>
      </c>
      <c r="W118">
        <f>Calculations!T127</f>
        <v>105</v>
      </c>
      <c r="X118" t="str">
        <f>Calculations!U127</f>
        <v>B    </v>
      </c>
      <c r="Y118" t="str">
        <f>Calculations!V127</f>
        <v> </v>
      </c>
      <c r="AA118">
        <f>Calculations!X127</f>
      </c>
    </row>
    <row r="119" spans="1:27" ht="12.75">
      <c r="A119" s="4" t="s">
        <v>64</v>
      </c>
      <c r="B119" s="4">
        <v>106</v>
      </c>
      <c r="C119" s="4">
        <v>90</v>
      </c>
      <c r="D119" s="4">
        <v>17</v>
      </c>
      <c r="E119" s="4">
        <v>12</v>
      </c>
      <c r="F119" s="4">
        <v>30</v>
      </c>
      <c r="G119" s="4">
        <v>31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 t="s">
        <v>141</v>
      </c>
      <c r="N119" s="4">
        <v>0</v>
      </c>
      <c r="O119" s="4">
        <v>0</v>
      </c>
      <c r="P119">
        <v>0</v>
      </c>
      <c r="S119">
        <f>Calculations!P128</f>
        <v>-21.276004329913505</v>
      </c>
      <c r="T119">
        <f>Calculations!Q128</f>
        <v>2.9910900563970926</v>
      </c>
      <c r="U119">
        <f>Calculations!R128</f>
        <v>2.9910900563970926</v>
      </c>
      <c r="V119">
        <f>Calculations!S128</f>
        <v>3</v>
      </c>
      <c r="W119">
        <f>Calculations!T128</f>
        <v>106</v>
      </c>
      <c r="X119" t="str">
        <f>Calculations!U128</f>
        <v>B    </v>
      </c>
      <c r="Y119" t="str">
        <f>Calculations!V128</f>
        <v> </v>
      </c>
      <c r="AA119">
        <f>Calculations!X128</f>
      </c>
    </row>
    <row r="120" spans="1:27" ht="12.75">
      <c r="A120" s="4" t="s">
        <v>64</v>
      </c>
      <c r="B120" s="4">
        <v>107</v>
      </c>
      <c r="C120" s="4">
        <v>90</v>
      </c>
      <c r="D120" s="4">
        <v>19</v>
      </c>
      <c r="E120" s="4">
        <v>14</v>
      </c>
      <c r="F120" s="4">
        <v>25</v>
      </c>
      <c r="G120" s="4">
        <v>32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 t="s">
        <v>141</v>
      </c>
      <c r="N120" s="4">
        <v>0</v>
      </c>
      <c r="O120" s="4">
        <v>0</v>
      </c>
      <c r="P120">
        <v>0</v>
      </c>
      <c r="S120">
        <f>Calculations!P129</f>
        <v>-22.21941981852836</v>
      </c>
      <c r="T120">
        <f>Calculations!Q129</f>
        <v>2.9797869007261375</v>
      </c>
      <c r="U120">
        <f>Calculations!R129</f>
        <v>2.9797869007261375</v>
      </c>
      <c r="V120">
        <f>Calculations!S129</f>
        <v>3</v>
      </c>
      <c r="W120">
        <f>Calculations!T129</f>
        <v>107</v>
      </c>
      <c r="X120" t="str">
        <f>Calculations!U129</f>
        <v>B    </v>
      </c>
      <c r="Y120" t="str">
        <f>Calculations!V129</f>
        <v> </v>
      </c>
      <c r="AA120">
        <f>Calculations!X129</f>
      </c>
    </row>
    <row r="121" spans="1:27" ht="12.75">
      <c r="A121" s="4" t="s">
        <v>64</v>
      </c>
      <c r="B121" s="4">
        <v>108</v>
      </c>
      <c r="C121" s="4">
        <v>89</v>
      </c>
      <c r="D121" s="4">
        <v>16</v>
      </c>
      <c r="E121" s="4">
        <v>14</v>
      </c>
      <c r="F121" s="4">
        <v>31</v>
      </c>
      <c r="G121" s="4">
        <v>28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 t="s">
        <v>141</v>
      </c>
      <c r="N121" s="4">
        <v>0</v>
      </c>
      <c r="O121" s="4">
        <v>0</v>
      </c>
      <c r="P121">
        <v>0</v>
      </c>
      <c r="S121">
        <f>Calculations!P130</f>
        <v>-22.63084228718491</v>
      </c>
      <c r="T121">
        <f>Calculations!Q130</f>
        <v>2.974857606829785</v>
      </c>
      <c r="U121">
        <f>Calculations!R130</f>
        <v>2.974857606829785</v>
      </c>
      <c r="V121">
        <f>Calculations!S130</f>
        <v>3</v>
      </c>
      <c r="W121">
        <f>Calculations!T130</f>
        <v>108</v>
      </c>
      <c r="X121" t="str">
        <f>Calculations!U130</f>
        <v>B    </v>
      </c>
      <c r="Y121" t="str">
        <f>Calculations!V130</f>
        <v> </v>
      </c>
      <c r="AA121">
        <f>Calculations!X130</f>
      </c>
    </row>
    <row r="122" spans="1:27" ht="12.75">
      <c r="A122" s="4" t="s">
        <v>64</v>
      </c>
      <c r="B122" s="4">
        <v>109</v>
      </c>
      <c r="C122" s="4">
        <v>89</v>
      </c>
      <c r="D122" s="4">
        <v>19</v>
      </c>
      <c r="E122" s="4">
        <v>14</v>
      </c>
      <c r="F122" s="4">
        <v>22</v>
      </c>
      <c r="G122" s="4">
        <v>34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 t="s">
        <v>141</v>
      </c>
      <c r="N122" s="4">
        <v>0</v>
      </c>
      <c r="O122" s="4">
        <v>0</v>
      </c>
      <c r="P122">
        <v>0</v>
      </c>
      <c r="S122">
        <f>Calculations!P131</f>
        <v>-24.446290320519275</v>
      </c>
      <c r="T122">
        <f>Calculations!Q131</f>
        <v>2.953106541704243</v>
      </c>
      <c r="U122">
        <f>Calculations!R131</f>
        <v>2.953106541704243</v>
      </c>
      <c r="V122">
        <f>Calculations!S131</f>
        <v>3</v>
      </c>
      <c r="W122">
        <f>Calculations!T131</f>
        <v>109</v>
      </c>
      <c r="X122" t="str">
        <f>Calculations!U131</f>
        <v>B    </v>
      </c>
      <c r="Y122" t="str">
        <f>Calculations!V131</f>
        <v> </v>
      </c>
      <c r="AA122">
        <f>Calculations!X131</f>
      </c>
    </row>
    <row r="123" spans="1:27" ht="12.75">
      <c r="A123" s="4" t="s">
        <v>64</v>
      </c>
      <c r="B123" s="4">
        <v>110</v>
      </c>
      <c r="C123" s="4">
        <v>88</v>
      </c>
      <c r="D123" s="4">
        <v>17</v>
      </c>
      <c r="E123" s="4">
        <v>10</v>
      </c>
      <c r="F123" s="4">
        <v>28</v>
      </c>
      <c r="G123" s="4">
        <v>33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 t="s">
        <v>141</v>
      </c>
      <c r="N123" s="4">
        <v>0</v>
      </c>
      <c r="O123" s="4">
        <v>0</v>
      </c>
      <c r="P123">
        <v>0</v>
      </c>
      <c r="S123">
        <f>Calculations!P132</f>
        <v>-25.185763869097435</v>
      </c>
      <c r="T123">
        <f>Calculations!Q132</f>
        <v>2.9442468348889514</v>
      </c>
      <c r="U123">
        <f>Calculations!R132</f>
        <v>2.9442468348889514</v>
      </c>
      <c r="V123">
        <f>Calculations!S132</f>
        <v>3</v>
      </c>
      <c r="W123">
        <f>Calculations!T132</f>
        <v>110</v>
      </c>
      <c r="X123" t="str">
        <f>Calculations!U132</f>
        <v>B    </v>
      </c>
      <c r="Y123" t="str">
        <f>Calculations!V132</f>
        <v> </v>
      </c>
      <c r="AA123">
        <f>Calculations!X132</f>
      </c>
    </row>
    <row r="124" spans="1:27" ht="12.75">
      <c r="A124" s="4" t="s">
        <v>64</v>
      </c>
      <c r="B124" s="4">
        <v>111</v>
      </c>
      <c r="C124" s="4">
        <v>88</v>
      </c>
      <c r="D124" s="4">
        <v>15</v>
      </c>
      <c r="E124" s="4">
        <v>13</v>
      </c>
      <c r="F124" s="4">
        <v>25</v>
      </c>
      <c r="G124" s="4">
        <v>35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 t="s">
        <v>141</v>
      </c>
      <c r="N124" s="4">
        <v>0</v>
      </c>
      <c r="O124" s="4">
        <v>0</v>
      </c>
      <c r="P124">
        <v>0</v>
      </c>
      <c r="S124">
        <f>Calculations!P133</f>
        <v>-25.2779561764483</v>
      </c>
      <c r="T124">
        <f>Calculations!Q133</f>
        <v>2.94314226960014</v>
      </c>
      <c r="U124">
        <f>Calculations!R133</f>
        <v>2.94314226960014</v>
      </c>
      <c r="V124">
        <f>Calculations!S133</f>
        <v>3</v>
      </c>
      <c r="W124">
        <f>Calculations!T133</f>
        <v>111</v>
      </c>
      <c r="X124" t="str">
        <f>Calculations!U133</f>
        <v>B    </v>
      </c>
      <c r="Y124" t="str">
        <f>Calculations!V133</f>
        <v> </v>
      </c>
      <c r="AA124">
        <f>Calculations!X133</f>
      </c>
    </row>
    <row r="125" spans="1:27" ht="12.75">
      <c r="A125" s="4" t="s">
        <v>64</v>
      </c>
      <c r="B125" s="4">
        <v>112</v>
      </c>
      <c r="C125" s="4">
        <v>88</v>
      </c>
      <c r="D125" s="4">
        <v>16</v>
      </c>
      <c r="E125" s="4">
        <v>16</v>
      </c>
      <c r="F125" s="4">
        <v>24</v>
      </c>
      <c r="G125" s="4">
        <v>32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 t="s">
        <v>141</v>
      </c>
      <c r="N125" s="4">
        <v>0</v>
      </c>
      <c r="O125" s="4">
        <v>0</v>
      </c>
      <c r="P125">
        <v>0</v>
      </c>
      <c r="S125">
        <f>Calculations!P134</f>
        <v>-25.401694253973737</v>
      </c>
      <c r="T125">
        <f>Calculations!Q134</f>
        <v>2.9416597512722413</v>
      </c>
      <c r="U125">
        <f>Calculations!R134</f>
        <v>2.9416597512722413</v>
      </c>
      <c r="V125">
        <f>Calculations!S134</f>
        <v>3</v>
      </c>
      <c r="W125">
        <f>Calculations!T134</f>
        <v>112</v>
      </c>
      <c r="X125" t="str">
        <f>Calculations!U134</f>
        <v>B    </v>
      </c>
      <c r="Y125" t="str">
        <f>Calculations!V134</f>
        <v> </v>
      </c>
      <c r="AA125">
        <f>Calculations!X134</f>
      </c>
    </row>
    <row r="126" spans="1:27" ht="12.75">
      <c r="A126" s="4" t="s">
        <v>64</v>
      </c>
      <c r="B126" s="4">
        <v>113</v>
      </c>
      <c r="C126" s="4">
        <v>87</v>
      </c>
      <c r="D126" s="4">
        <v>14</v>
      </c>
      <c r="E126" s="4">
        <v>16</v>
      </c>
      <c r="F126" s="4">
        <v>30</v>
      </c>
      <c r="G126" s="4">
        <v>27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 t="s">
        <v>141</v>
      </c>
      <c r="N126" s="4">
        <v>0</v>
      </c>
      <c r="O126" s="4">
        <v>0</v>
      </c>
      <c r="P126">
        <v>0</v>
      </c>
      <c r="S126">
        <f>Calculations!P135</f>
        <v>-25.9317472680315</v>
      </c>
      <c r="T126">
        <f>Calculations!Q135</f>
        <v>2.935309132903075</v>
      </c>
      <c r="U126">
        <f>Calculations!R135</f>
        <v>2.935309132903075</v>
      </c>
      <c r="V126">
        <f>Calculations!S135</f>
        <v>3</v>
      </c>
      <c r="W126">
        <f>Calculations!T135</f>
        <v>113</v>
      </c>
      <c r="X126" t="str">
        <f>Calculations!U135</f>
        <v>B    </v>
      </c>
      <c r="Y126" t="str">
        <f>Calculations!V135</f>
        <v> </v>
      </c>
      <c r="AA126">
        <f>Calculations!X135</f>
      </c>
    </row>
    <row r="127" spans="1:27" ht="12.75">
      <c r="A127" s="4" t="s">
        <v>64</v>
      </c>
      <c r="B127" s="4">
        <v>114</v>
      </c>
      <c r="C127" s="4">
        <v>86</v>
      </c>
      <c r="D127" s="4">
        <v>14</v>
      </c>
      <c r="E127" s="4">
        <v>13</v>
      </c>
      <c r="F127" s="4">
        <v>26</v>
      </c>
      <c r="G127" s="4">
        <v>33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 t="s">
        <v>141</v>
      </c>
      <c r="N127" s="4">
        <v>0</v>
      </c>
      <c r="O127" s="4">
        <v>0</v>
      </c>
      <c r="P127">
        <v>0</v>
      </c>
      <c r="S127">
        <f>Calculations!P136</f>
        <v>-28.47785610392724</v>
      </c>
      <c r="T127">
        <f>Calculations!Q136</f>
        <v>2.9048039473569087</v>
      </c>
      <c r="U127">
        <f>Calculations!R136</f>
        <v>2.9048039473569087</v>
      </c>
      <c r="V127">
        <f>Calculations!S136</f>
        <v>3</v>
      </c>
      <c r="W127">
        <f>Calculations!T136</f>
        <v>114</v>
      </c>
      <c r="X127" t="str">
        <f>Calculations!U136</f>
        <v>B    </v>
      </c>
      <c r="Y127" t="str">
        <f>Calculations!V136</f>
        <v> </v>
      </c>
      <c r="AA127">
        <f>Calculations!X136</f>
      </c>
    </row>
    <row r="128" spans="1:27" ht="12.75">
      <c r="A128" s="4" t="s">
        <v>64</v>
      </c>
      <c r="B128" s="4">
        <v>115</v>
      </c>
      <c r="C128" s="4">
        <v>86</v>
      </c>
      <c r="D128" s="4">
        <v>20</v>
      </c>
      <c r="E128" s="4">
        <v>10</v>
      </c>
      <c r="F128" s="4">
        <v>29</v>
      </c>
      <c r="G128" s="4">
        <v>27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 t="s">
        <v>141</v>
      </c>
      <c r="N128" s="4">
        <v>0</v>
      </c>
      <c r="O128" s="4">
        <v>0</v>
      </c>
      <c r="P128">
        <v>0</v>
      </c>
      <c r="S128">
        <f>Calculations!P137</f>
        <v>-28.860185978181214</v>
      </c>
      <c r="T128">
        <f>Calculations!Q137</f>
        <v>2.900223214754464</v>
      </c>
      <c r="U128">
        <f>Calculations!R137</f>
        <v>2.900223214754464</v>
      </c>
      <c r="V128">
        <f>Calculations!S137</f>
        <v>3</v>
      </c>
      <c r="W128">
        <f>Calculations!T137</f>
        <v>115</v>
      </c>
      <c r="X128" t="str">
        <f>Calculations!U137</f>
        <v>B    </v>
      </c>
      <c r="Y128" t="str">
        <f>Calculations!V137</f>
        <v> </v>
      </c>
      <c r="AA128">
        <f>Calculations!X137</f>
      </c>
    </row>
    <row r="129" spans="1:27" ht="12.75">
      <c r="A129" s="4" t="s">
        <v>64</v>
      </c>
      <c r="B129" s="4">
        <v>116</v>
      </c>
      <c r="C129" s="4">
        <v>86</v>
      </c>
      <c r="D129" s="4">
        <v>19</v>
      </c>
      <c r="E129" s="4">
        <v>12</v>
      </c>
      <c r="F129" s="4">
        <v>21</v>
      </c>
      <c r="G129" s="4">
        <v>34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 t="s">
        <v>141</v>
      </c>
      <c r="N129" s="4">
        <v>0</v>
      </c>
      <c r="O129" s="4">
        <v>0</v>
      </c>
      <c r="P129">
        <v>0</v>
      </c>
      <c r="S129">
        <f>Calculations!P138</f>
        <v>-29.934228629636014</v>
      </c>
      <c r="T129">
        <f>Calculations!Q138</f>
        <v>2.887355001932918</v>
      </c>
      <c r="U129">
        <f>Calculations!R138</f>
        <v>2.887355001932918</v>
      </c>
      <c r="V129">
        <f>Calculations!S138</f>
        <v>3</v>
      </c>
      <c r="W129">
        <f>Calculations!T138</f>
        <v>116</v>
      </c>
      <c r="X129" t="str">
        <f>Calculations!U138</f>
        <v>B    </v>
      </c>
      <c r="Y129" t="str">
        <f>Calculations!V138</f>
        <v> </v>
      </c>
      <c r="AA129">
        <f>Calculations!X138</f>
      </c>
    </row>
    <row r="130" spans="1:27" ht="12.75">
      <c r="A130" s="4" t="s">
        <v>64</v>
      </c>
      <c r="B130" s="4">
        <v>117</v>
      </c>
      <c r="C130" s="4">
        <v>85</v>
      </c>
      <c r="D130" s="4">
        <v>15</v>
      </c>
      <c r="E130" s="4">
        <v>14</v>
      </c>
      <c r="F130" s="4">
        <v>24</v>
      </c>
      <c r="G130" s="4">
        <v>32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 t="s">
        <v>141</v>
      </c>
      <c r="N130" s="4">
        <v>0</v>
      </c>
      <c r="O130" s="4">
        <v>0</v>
      </c>
      <c r="P130">
        <v>0</v>
      </c>
      <c r="S130">
        <f>Calculations!P139</f>
        <v>-30.608829084674746</v>
      </c>
      <c r="T130">
        <f>Calculations!Q139</f>
        <v>2.8792725461634086</v>
      </c>
      <c r="U130">
        <f>Calculations!R139</f>
        <v>2.8792725461634086</v>
      </c>
      <c r="V130">
        <f>Calculations!S139</f>
        <v>3</v>
      </c>
      <c r="W130">
        <f>Calculations!T139</f>
        <v>117</v>
      </c>
      <c r="X130" t="str">
        <f>Calculations!U139</f>
        <v>B    </v>
      </c>
      <c r="Y130" t="str">
        <f>Calculations!V139</f>
        <v> </v>
      </c>
      <c r="AA130">
        <f>Calculations!X139</f>
      </c>
    </row>
    <row r="131" spans="1:27" ht="12.75">
      <c r="A131" s="4" t="s">
        <v>64</v>
      </c>
      <c r="B131" s="4">
        <v>118</v>
      </c>
      <c r="C131" s="4">
        <v>84</v>
      </c>
      <c r="D131" s="4">
        <v>14</v>
      </c>
      <c r="E131" s="4">
        <v>11</v>
      </c>
      <c r="F131" s="4">
        <v>28</v>
      </c>
      <c r="G131" s="4">
        <v>31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 t="s">
        <v>141</v>
      </c>
      <c r="N131" s="4">
        <v>0</v>
      </c>
      <c r="O131" s="4">
        <v>0</v>
      </c>
      <c r="P131">
        <v>0</v>
      </c>
      <c r="S131">
        <f>Calculations!P140</f>
        <v>-31.738923911053064</v>
      </c>
      <c r="T131">
        <f>Calculations!Q140</f>
        <v>2.8657327666074788</v>
      </c>
      <c r="U131">
        <f>Calculations!R140</f>
        <v>2.8657327666074788</v>
      </c>
      <c r="V131">
        <f>Calculations!S140</f>
        <v>3</v>
      </c>
      <c r="W131">
        <f>Calculations!T140</f>
        <v>118</v>
      </c>
      <c r="X131" t="str">
        <f>Calculations!U140</f>
        <v>B    </v>
      </c>
      <c r="Y131" t="str">
        <f>Calculations!V140</f>
        <v> </v>
      </c>
      <c r="AA131">
        <f>Calculations!X140</f>
      </c>
    </row>
    <row r="132" spans="1:27" ht="12.75">
      <c r="A132" s="4" t="s">
        <v>64</v>
      </c>
      <c r="B132" s="4">
        <v>119</v>
      </c>
      <c r="C132" s="4">
        <v>84</v>
      </c>
      <c r="D132" s="4">
        <v>15</v>
      </c>
      <c r="E132" s="4">
        <v>14</v>
      </c>
      <c r="F132" s="4">
        <v>24</v>
      </c>
      <c r="G132" s="4">
        <v>31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 t="s">
        <v>141</v>
      </c>
      <c r="N132" s="4">
        <v>0</v>
      </c>
      <c r="O132" s="4">
        <v>0</v>
      </c>
      <c r="P132">
        <v>0</v>
      </c>
      <c r="S132">
        <f>Calculations!P141</f>
        <v>-32.34918078762208</v>
      </c>
      <c r="T132">
        <f>Calculations!Q141</f>
        <v>2.8584212177105472</v>
      </c>
      <c r="U132">
        <f>Calculations!R141</f>
        <v>2.8584212177105472</v>
      </c>
      <c r="V132">
        <f>Calculations!S141</f>
        <v>3</v>
      </c>
      <c r="W132">
        <f>Calculations!T141</f>
        <v>119</v>
      </c>
      <c r="X132" t="str">
        <f>Calculations!U141</f>
        <v>B    </v>
      </c>
      <c r="Y132" t="str">
        <f>Calculations!V141</f>
        <v> </v>
      </c>
      <c r="AA132">
        <f>Calculations!X141</f>
      </c>
    </row>
    <row r="133" spans="1:27" ht="12.75">
      <c r="A133" s="4" t="s">
        <v>64</v>
      </c>
      <c r="B133" s="4">
        <v>120</v>
      </c>
      <c r="C133" s="4">
        <v>83</v>
      </c>
      <c r="D133" s="4">
        <v>15</v>
      </c>
      <c r="E133" s="4">
        <v>13</v>
      </c>
      <c r="F133" s="4">
        <v>27</v>
      </c>
      <c r="G133" s="4">
        <v>28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 t="s">
        <v>141</v>
      </c>
      <c r="N133" s="4">
        <v>0</v>
      </c>
      <c r="O133" s="4">
        <v>0</v>
      </c>
      <c r="P133">
        <v>0</v>
      </c>
      <c r="S133">
        <f>Calculations!P142</f>
        <v>-33.65536882515594</v>
      </c>
      <c r="T133">
        <f>Calculations!Q142</f>
        <v>2.842771647715188</v>
      </c>
      <c r="U133">
        <f>Calculations!R142</f>
        <v>2.842771647715188</v>
      </c>
      <c r="V133">
        <f>Calculations!S142</f>
        <v>2.7</v>
      </c>
      <c r="W133">
        <f>Calculations!T142</f>
        <v>120</v>
      </c>
      <c r="X133" t="str">
        <f>Calculations!U142</f>
        <v>B-   </v>
      </c>
      <c r="Y133" t="str">
        <f>Calculations!V142</f>
        <v> </v>
      </c>
      <c r="AA133">
        <f>Calculations!X142</f>
      </c>
    </row>
    <row r="134" spans="1:27" ht="12.75">
      <c r="A134" s="4" t="s">
        <v>64</v>
      </c>
      <c r="B134" s="4">
        <v>121</v>
      </c>
      <c r="C134" s="4">
        <v>84</v>
      </c>
      <c r="D134" s="4">
        <v>22</v>
      </c>
      <c r="E134" s="4">
        <v>14</v>
      </c>
      <c r="F134" s="4">
        <v>21</v>
      </c>
      <c r="G134" s="4">
        <v>27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 t="s">
        <v>141</v>
      </c>
      <c r="N134" s="4">
        <v>0</v>
      </c>
      <c r="O134" s="4">
        <v>0</v>
      </c>
      <c r="P134">
        <v>0</v>
      </c>
      <c r="S134">
        <f>Calculations!P143</f>
        <v>-33.66611340447412</v>
      </c>
      <c r="T134">
        <f>Calculations!Q143</f>
        <v>2.8426429158318154</v>
      </c>
      <c r="U134">
        <f>Calculations!R143</f>
        <v>2.8426429158318154</v>
      </c>
      <c r="V134">
        <f>Calculations!S143</f>
        <v>2.7</v>
      </c>
      <c r="W134">
        <f>Calculations!T143</f>
        <v>121</v>
      </c>
      <c r="X134" t="str">
        <f>Calculations!U143</f>
        <v>B-   </v>
      </c>
      <c r="Y134" t="str">
        <f>Calculations!V143</f>
        <v> </v>
      </c>
      <c r="AA134">
        <f>Calculations!X143</f>
      </c>
    </row>
    <row r="135" spans="1:27" ht="12.75">
      <c r="A135" s="4" t="s">
        <v>64</v>
      </c>
      <c r="B135" s="4">
        <v>122</v>
      </c>
      <c r="C135" s="4">
        <v>82</v>
      </c>
      <c r="D135" s="4">
        <v>13</v>
      </c>
      <c r="E135" s="4">
        <v>9</v>
      </c>
      <c r="F135" s="4">
        <v>32</v>
      </c>
      <c r="G135" s="4">
        <v>28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 t="s">
        <v>141</v>
      </c>
      <c r="N135" s="4">
        <v>0</v>
      </c>
      <c r="O135" s="4">
        <v>0</v>
      </c>
      <c r="P135">
        <v>0</v>
      </c>
      <c r="S135">
        <f>Calculations!P144</f>
        <v>-34.557015306748625</v>
      </c>
      <c r="T135">
        <f>Calculations!Q144</f>
        <v>2.831968930710219</v>
      </c>
      <c r="U135">
        <f>Calculations!R144</f>
        <v>2.831968930710219</v>
      </c>
      <c r="V135">
        <f>Calculations!S144</f>
        <v>2.7</v>
      </c>
      <c r="W135">
        <f>Calculations!T144</f>
        <v>122</v>
      </c>
      <c r="X135" t="str">
        <f>Calculations!U144</f>
        <v>B-   </v>
      </c>
      <c r="Y135" t="str">
        <f>Calculations!V144</f>
        <v> </v>
      </c>
      <c r="AA135">
        <f>Calculations!X144</f>
      </c>
    </row>
    <row r="136" spans="1:27" ht="12.75">
      <c r="A136" s="4" t="s">
        <v>64</v>
      </c>
      <c r="B136" s="4">
        <v>123</v>
      </c>
      <c r="C136" s="4">
        <v>82</v>
      </c>
      <c r="D136" s="4">
        <v>18</v>
      </c>
      <c r="E136" s="4">
        <v>10</v>
      </c>
      <c r="F136" s="4">
        <v>26</v>
      </c>
      <c r="G136" s="4">
        <v>28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 t="s">
        <v>141</v>
      </c>
      <c r="N136" s="4">
        <v>0</v>
      </c>
      <c r="O136" s="4">
        <v>0</v>
      </c>
      <c r="P136">
        <v>0</v>
      </c>
      <c r="S136">
        <f>Calculations!P145</f>
        <v>-36.070850498211726</v>
      </c>
      <c r="T136">
        <f>Calculations!Q145</f>
        <v>2.8138315193196126</v>
      </c>
      <c r="U136">
        <f>Calculations!R145</f>
        <v>2.8138315193196126</v>
      </c>
      <c r="V136">
        <f>Calculations!S145</f>
        <v>2.7</v>
      </c>
      <c r="W136">
        <f>Calculations!T145</f>
        <v>123</v>
      </c>
      <c r="X136" t="str">
        <f>Calculations!U145</f>
        <v>B-   </v>
      </c>
      <c r="Y136" t="str">
        <f>Calculations!V145</f>
        <v> </v>
      </c>
      <c r="AA136">
        <f>Calculations!X145</f>
      </c>
    </row>
    <row r="137" spans="1:27" ht="12.75">
      <c r="A137" s="4" t="s">
        <v>64</v>
      </c>
      <c r="B137" s="4">
        <v>124</v>
      </c>
      <c r="C137" s="4">
        <v>81</v>
      </c>
      <c r="D137" s="4">
        <v>15</v>
      </c>
      <c r="E137" s="4">
        <v>12</v>
      </c>
      <c r="F137" s="4">
        <v>28</v>
      </c>
      <c r="G137" s="4">
        <v>26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 t="s">
        <v>141</v>
      </c>
      <c r="N137" s="4">
        <v>0</v>
      </c>
      <c r="O137" s="4">
        <v>0</v>
      </c>
      <c r="P137">
        <v>0</v>
      </c>
      <c r="S137">
        <f>Calculations!P146</f>
        <v>-37.02625443166619</v>
      </c>
      <c r="T137">
        <f>Calculations!Q146</f>
        <v>2.8023847288876116</v>
      </c>
      <c r="U137">
        <f>Calculations!R146</f>
        <v>2.8023847288876116</v>
      </c>
      <c r="V137">
        <f>Calculations!S146</f>
        <v>2.7</v>
      </c>
      <c r="W137">
        <f>Calculations!T146</f>
        <v>124</v>
      </c>
      <c r="X137" t="str">
        <f>Calculations!U146</f>
        <v>B-   </v>
      </c>
      <c r="Y137" t="str">
        <f>Calculations!V146</f>
        <v> </v>
      </c>
      <c r="AA137">
        <f>Calculations!X146</f>
      </c>
    </row>
    <row r="138" spans="1:27" ht="12.75">
      <c r="A138" s="4" t="s">
        <v>64</v>
      </c>
      <c r="B138" s="4">
        <v>125</v>
      </c>
      <c r="C138" s="4">
        <v>78</v>
      </c>
      <c r="D138" s="4">
        <v>12</v>
      </c>
      <c r="E138" s="4">
        <v>12</v>
      </c>
      <c r="F138" s="4">
        <v>25</v>
      </c>
      <c r="G138" s="4">
        <v>29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 t="s">
        <v>141</v>
      </c>
      <c r="N138" s="4">
        <v>0</v>
      </c>
      <c r="O138" s="4">
        <v>0</v>
      </c>
      <c r="P138">
        <v>0</v>
      </c>
      <c r="S138">
        <f>Calculations!P147</f>
        <v>-42.37793670334816</v>
      </c>
      <c r="T138">
        <f>Calculations!Q147</f>
        <v>2.7382656863784356</v>
      </c>
      <c r="U138">
        <f>Calculations!R147</f>
        <v>2.7382656863784356</v>
      </c>
      <c r="V138">
        <f>Calculations!S147</f>
        <v>2.7</v>
      </c>
      <c r="W138">
        <f>Calculations!T147</f>
        <v>125</v>
      </c>
      <c r="X138" t="str">
        <f>Calculations!U147</f>
        <v>B-   </v>
      </c>
      <c r="Y138" t="str">
        <f>Calculations!V147</f>
        <v> </v>
      </c>
      <c r="AA138">
        <f>Calculations!X147</f>
      </c>
    </row>
    <row r="139" spans="1:27" ht="12.75">
      <c r="A139" s="4" t="s">
        <v>64</v>
      </c>
      <c r="B139" s="4">
        <v>126</v>
      </c>
      <c r="C139" s="4">
        <v>78</v>
      </c>
      <c r="D139" s="4">
        <v>18</v>
      </c>
      <c r="E139" s="4">
        <v>13</v>
      </c>
      <c r="F139" s="4">
        <v>20</v>
      </c>
      <c r="G139" s="4">
        <v>27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 t="s">
        <v>141</v>
      </c>
      <c r="N139" s="4">
        <v>0</v>
      </c>
      <c r="O139" s="4">
        <v>0</v>
      </c>
      <c r="P139">
        <v>0</v>
      </c>
      <c r="S139">
        <f>Calculations!P148</f>
        <v>-43.84822950719794</v>
      </c>
      <c r="T139">
        <f>Calculations!Q148</f>
        <v>2.7206499607046934</v>
      </c>
      <c r="U139">
        <f>Calculations!R148</f>
        <v>2.7206499607046934</v>
      </c>
      <c r="V139">
        <f>Calculations!S148</f>
        <v>2.7</v>
      </c>
      <c r="W139">
        <f>Calculations!T148</f>
        <v>126</v>
      </c>
      <c r="X139" t="str">
        <f>Calculations!U148</f>
        <v>B-   </v>
      </c>
      <c r="Y139" t="str">
        <f>Calculations!V148</f>
        <v> </v>
      </c>
      <c r="AA139">
        <f>Calculations!X148</f>
      </c>
    </row>
    <row r="140" spans="1:27" ht="12.75">
      <c r="A140" s="4" t="s">
        <v>64</v>
      </c>
      <c r="B140" s="4">
        <v>127</v>
      </c>
      <c r="C140" s="4">
        <v>76</v>
      </c>
      <c r="D140" s="4">
        <v>14</v>
      </c>
      <c r="E140" s="4">
        <v>10</v>
      </c>
      <c r="F140" s="4">
        <v>23</v>
      </c>
      <c r="G140" s="4">
        <v>29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 t="s">
        <v>141</v>
      </c>
      <c r="N140" s="4">
        <v>0</v>
      </c>
      <c r="O140" s="4">
        <v>0</v>
      </c>
      <c r="P140">
        <v>0</v>
      </c>
      <c r="S140">
        <f>Calculations!P149</f>
        <v>-46.524957333334505</v>
      </c>
      <c r="T140">
        <f>Calculations!Q149</f>
        <v>2.6885798159246663</v>
      </c>
      <c r="U140">
        <f>Calculations!R149</f>
        <v>2.6885798159246663</v>
      </c>
      <c r="V140">
        <f>Calculations!S149</f>
        <v>2.7</v>
      </c>
      <c r="W140">
        <f>Calculations!T149</f>
        <v>127</v>
      </c>
      <c r="X140" t="str">
        <f>Calculations!U149</f>
        <v>B-   </v>
      </c>
      <c r="Y140" t="str">
        <f>Calculations!V149</f>
        <v> </v>
      </c>
      <c r="AA140">
        <f>Calculations!X149</f>
      </c>
    </row>
    <row r="141" spans="1:27" ht="12.75">
      <c r="A141" s="4" t="s">
        <v>64</v>
      </c>
      <c r="B141" s="4">
        <v>128</v>
      </c>
      <c r="C141" s="4">
        <v>76</v>
      </c>
      <c r="D141" s="4">
        <v>17</v>
      </c>
      <c r="E141" s="4">
        <v>11</v>
      </c>
      <c r="F141" s="4">
        <v>22</v>
      </c>
      <c r="G141" s="4">
        <v>26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 t="s">
        <v>141</v>
      </c>
      <c r="N141" s="4">
        <v>0</v>
      </c>
      <c r="O141" s="4">
        <v>0</v>
      </c>
      <c r="P141">
        <v>0</v>
      </c>
      <c r="S141">
        <f>Calculations!P150</f>
        <v>-46.99066676892255</v>
      </c>
      <c r="T141">
        <f>Calculations!Q150</f>
        <v>2.683000104428078</v>
      </c>
      <c r="U141">
        <f>Calculations!R150</f>
        <v>2.683000104428078</v>
      </c>
      <c r="V141">
        <f>Calculations!S150</f>
        <v>2.7</v>
      </c>
      <c r="W141">
        <f>Calculations!T150</f>
        <v>128</v>
      </c>
      <c r="X141" t="str">
        <f>Calculations!U150</f>
        <v>B-   </v>
      </c>
      <c r="Y141" t="str">
        <f>Calculations!V150</f>
        <v> </v>
      </c>
      <c r="AA141">
        <f>Calculations!X150</f>
      </c>
    </row>
    <row r="142" spans="1:27" ht="12.75">
      <c r="A142" s="4" t="s">
        <v>64</v>
      </c>
      <c r="B142" s="4">
        <v>129</v>
      </c>
      <c r="C142" s="4">
        <v>76</v>
      </c>
      <c r="D142" s="4">
        <v>17</v>
      </c>
      <c r="E142" s="4">
        <v>11</v>
      </c>
      <c r="F142" s="4">
        <v>17</v>
      </c>
      <c r="G142" s="4">
        <v>31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 t="s">
        <v>141</v>
      </c>
      <c r="N142" s="4">
        <v>0</v>
      </c>
      <c r="O142" s="4">
        <v>0</v>
      </c>
      <c r="P142">
        <v>0</v>
      </c>
      <c r="S142">
        <f>Calculations!P151</f>
        <v>-47.80153143399519</v>
      </c>
      <c r="T142">
        <f>Calculations!Q151</f>
        <v>2.673285053479689</v>
      </c>
      <c r="U142">
        <f>Calculations!R151</f>
        <v>2.673285053479689</v>
      </c>
      <c r="V142">
        <f>Calculations!S151</f>
        <v>2.7</v>
      </c>
      <c r="W142">
        <f>Calculations!T151</f>
        <v>129</v>
      </c>
      <c r="X142" t="str">
        <f>Calculations!U151</f>
        <v>B-   </v>
      </c>
      <c r="Y142" t="str">
        <f>Calculations!V151</f>
        <v> </v>
      </c>
      <c r="AA142">
        <f>Calculations!X151</f>
      </c>
    </row>
    <row r="143" spans="1:27" ht="12.75">
      <c r="A143" s="4" t="s">
        <v>64</v>
      </c>
      <c r="B143" s="4">
        <v>130</v>
      </c>
      <c r="C143" s="4">
        <v>75</v>
      </c>
      <c r="D143" s="4">
        <v>15</v>
      </c>
      <c r="E143" s="4">
        <v>9</v>
      </c>
      <c r="F143" s="4">
        <v>25</v>
      </c>
      <c r="G143" s="4">
        <v>26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 t="s">
        <v>141</v>
      </c>
      <c r="N143" s="4">
        <v>0</v>
      </c>
      <c r="O143" s="4">
        <v>0</v>
      </c>
      <c r="P143">
        <v>0</v>
      </c>
      <c r="S143">
        <f>Calculations!P152</f>
        <v>-48.111948849284104</v>
      </c>
      <c r="T143">
        <f>Calculations!Q152</f>
        <v>2.6695659112668153</v>
      </c>
      <c r="U143">
        <f>Calculations!R152</f>
        <v>2.6695659112668153</v>
      </c>
      <c r="V143">
        <f>Calculations!S152</f>
        <v>2.7</v>
      </c>
      <c r="W143">
        <f>Calculations!T152</f>
        <v>130</v>
      </c>
      <c r="X143" t="str">
        <f>Calculations!U152</f>
        <v>B-   </v>
      </c>
      <c r="Y143" t="str">
        <f>Calculations!V152</f>
        <v> </v>
      </c>
      <c r="AA143">
        <f>Calculations!X152</f>
      </c>
    </row>
    <row r="144" spans="1:27" ht="12.75">
      <c r="A144" s="4" t="s">
        <v>64</v>
      </c>
      <c r="B144" s="4">
        <v>131</v>
      </c>
      <c r="C144" s="4">
        <v>73</v>
      </c>
      <c r="D144" s="4">
        <v>12</v>
      </c>
      <c r="E144" s="4">
        <v>9</v>
      </c>
      <c r="F144" s="4">
        <v>28</v>
      </c>
      <c r="G144" s="4">
        <v>24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 t="s">
        <v>141</v>
      </c>
      <c r="N144" s="4">
        <v>0</v>
      </c>
      <c r="O144" s="4">
        <v>0</v>
      </c>
      <c r="P144">
        <v>0</v>
      </c>
      <c r="S144">
        <f>Calculations!P153</f>
        <v>-50.750241819931574</v>
      </c>
      <c r="T144">
        <f>Calculations!Q153</f>
        <v>2.6379562583485683</v>
      </c>
      <c r="U144">
        <f>Calculations!R153</f>
        <v>2.6379562583485683</v>
      </c>
      <c r="V144">
        <f>Calculations!S153</f>
        <v>2.7</v>
      </c>
      <c r="W144">
        <f>Calculations!T153</f>
        <v>131</v>
      </c>
      <c r="X144" t="str">
        <f>Calculations!U153</f>
        <v>B-   </v>
      </c>
      <c r="Y144" t="str">
        <f>Calculations!V153</f>
        <v> </v>
      </c>
      <c r="AA144">
        <f>Calculations!X153</f>
      </c>
    </row>
    <row r="145" spans="1:27" ht="12.75">
      <c r="A145" s="4" t="s">
        <v>64</v>
      </c>
      <c r="B145" s="4">
        <v>132</v>
      </c>
      <c r="C145" s="4">
        <v>72</v>
      </c>
      <c r="D145" s="4">
        <v>15</v>
      </c>
      <c r="E145" s="4">
        <v>9</v>
      </c>
      <c r="F145" s="4">
        <v>27</v>
      </c>
      <c r="G145" s="4">
        <v>21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 t="s">
        <v>141</v>
      </c>
      <c r="N145" s="4">
        <v>0</v>
      </c>
      <c r="O145" s="4">
        <v>0</v>
      </c>
      <c r="P145">
        <v>0</v>
      </c>
      <c r="S145">
        <f>Calculations!P154</f>
        <v>-53.008658092097065</v>
      </c>
      <c r="T145">
        <f>Calculations!Q154</f>
        <v>2.6108979462875865</v>
      </c>
      <c r="U145">
        <f>Calculations!R154</f>
        <v>2.6108979462875865</v>
      </c>
      <c r="V145">
        <f>Calculations!S154</f>
        <v>2.7</v>
      </c>
      <c r="W145">
        <f>Calculations!T154</f>
        <v>132</v>
      </c>
      <c r="X145" t="str">
        <f>Calculations!U154</f>
        <v>B-   </v>
      </c>
      <c r="Y145" t="str">
        <f>Calculations!V154</f>
        <v> </v>
      </c>
      <c r="AA145">
        <f>Calculations!X154</f>
      </c>
    </row>
    <row r="146" spans="1:27" ht="12.75">
      <c r="A146" s="4" t="s">
        <v>64</v>
      </c>
      <c r="B146" s="4">
        <v>133</v>
      </c>
      <c r="C146" s="4">
        <v>72</v>
      </c>
      <c r="D146" s="4">
        <v>15</v>
      </c>
      <c r="E146" s="4">
        <v>9</v>
      </c>
      <c r="F146" s="4">
        <v>20</v>
      </c>
      <c r="G146" s="4">
        <v>28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 t="s">
        <v>141</v>
      </c>
      <c r="N146" s="4">
        <v>0</v>
      </c>
      <c r="O146" s="4">
        <v>0</v>
      </c>
      <c r="P146">
        <v>0</v>
      </c>
      <c r="S146">
        <f>Calculations!P155</f>
        <v>-54.14386862319875</v>
      </c>
      <c r="T146">
        <f>Calculations!Q155</f>
        <v>2.597296874959842</v>
      </c>
      <c r="U146">
        <f>Calculations!R155</f>
        <v>2.597296874959842</v>
      </c>
      <c r="V146">
        <f>Calculations!S155</f>
        <v>2.7</v>
      </c>
      <c r="W146">
        <f>Calculations!T155</f>
        <v>133</v>
      </c>
      <c r="X146" t="str">
        <f>Calculations!U155</f>
        <v>B-   </v>
      </c>
      <c r="Y146" t="str">
        <f>Calculations!V155</f>
        <v> </v>
      </c>
      <c r="AA146">
        <f>Calculations!X155</f>
      </c>
    </row>
    <row r="147" spans="1:27" ht="12.75">
      <c r="A147" s="4" t="s">
        <v>64</v>
      </c>
      <c r="B147" s="4">
        <v>134</v>
      </c>
      <c r="C147" s="4">
        <v>71</v>
      </c>
      <c r="D147" s="4">
        <v>13</v>
      </c>
      <c r="E147" s="4">
        <v>14</v>
      </c>
      <c r="F147" s="4">
        <v>21</v>
      </c>
      <c r="G147" s="4">
        <v>23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 t="s">
        <v>141</v>
      </c>
      <c r="N147" s="4">
        <v>0</v>
      </c>
      <c r="O147" s="4">
        <v>0</v>
      </c>
      <c r="P147">
        <v>0</v>
      </c>
      <c r="S147">
        <f>Calculations!P156</f>
        <v>-55.223010634178635</v>
      </c>
      <c r="T147">
        <f>Calculations!Q156</f>
        <v>2.5843675661999423</v>
      </c>
      <c r="U147">
        <f>Calculations!R156</f>
        <v>2.5843675661999423</v>
      </c>
      <c r="V147">
        <f>Calculations!S156</f>
        <v>2.7</v>
      </c>
      <c r="W147">
        <f>Calculations!T156</f>
        <v>134</v>
      </c>
      <c r="X147" t="str">
        <f>Calculations!U156</f>
        <v>B-   </v>
      </c>
      <c r="Y147" t="str">
        <f>Calculations!V156</f>
        <v> </v>
      </c>
      <c r="AA147">
        <f>Calculations!X156</f>
      </c>
    </row>
    <row r="148" spans="1:27" ht="12.75">
      <c r="A148" s="4" t="s">
        <v>64</v>
      </c>
      <c r="B148" s="4">
        <v>135</v>
      </c>
      <c r="C148" s="4">
        <v>69</v>
      </c>
      <c r="D148" s="4">
        <v>9</v>
      </c>
      <c r="E148" s="4">
        <v>11</v>
      </c>
      <c r="F148" s="4">
        <v>23</v>
      </c>
      <c r="G148" s="4">
        <v>26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 t="s">
        <v>141</v>
      </c>
      <c r="N148" s="4">
        <v>0</v>
      </c>
      <c r="O148" s="4">
        <v>0</v>
      </c>
      <c r="P148">
        <v>0</v>
      </c>
      <c r="S148">
        <f>Calculations!P157</f>
        <v>-58.06191139332974</v>
      </c>
      <c r="T148">
        <f>Calculations!Q157</f>
        <v>2.5503544112302374</v>
      </c>
      <c r="U148">
        <f>Calculations!R157</f>
        <v>2.5503544112302374</v>
      </c>
      <c r="V148">
        <f>Calculations!S157</f>
        <v>2.7</v>
      </c>
      <c r="W148">
        <f>Calculations!T157</f>
        <v>135</v>
      </c>
      <c r="X148" t="str">
        <f>Calculations!U157</f>
        <v>B-   </v>
      </c>
      <c r="Y148" t="str">
        <f>Calculations!V157</f>
        <v> </v>
      </c>
      <c r="AA148">
        <f>Calculations!X157</f>
      </c>
    </row>
    <row r="149" spans="1:27" ht="12.75">
      <c r="A149" s="4" t="s">
        <v>64</v>
      </c>
      <c r="B149" s="4">
        <v>136</v>
      </c>
      <c r="C149" s="4">
        <v>68</v>
      </c>
      <c r="D149" s="4">
        <v>14</v>
      </c>
      <c r="E149" s="4">
        <v>13</v>
      </c>
      <c r="F149" s="4">
        <v>18</v>
      </c>
      <c r="G149" s="4">
        <v>23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 t="s">
        <v>141</v>
      </c>
      <c r="N149" s="4">
        <v>0</v>
      </c>
      <c r="O149" s="4">
        <v>0</v>
      </c>
      <c r="P149">
        <v>0</v>
      </c>
      <c r="S149">
        <f>Calculations!P158</f>
        <v>-61.10157022109554</v>
      </c>
      <c r="T149">
        <f>Calculations!Q158</f>
        <v>2.5139359536879793</v>
      </c>
      <c r="U149">
        <f>Calculations!R158</f>
        <v>2.5139359536879793</v>
      </c>
      <c r="V149">
        <f>Calculations!S158</f>
        <v>2.7</v>
      </c>
      <c r="W149">
        <f>Calculations!T158</f>
        <v>136</v>
      </c>
      <c r="X149" t="str">
        <f>Calculations!U158</f>
        <v>B-   </v>
      </c>
      <c r="Y149" t="str">
        <f>Calculations!V158</f>
        <v> </v>
      </c>
      <c r="AA149">
        <f>Calculations!X158</f>
      </c>
    </row>
    <row r="150" spans="1:27" ht="12.75">
      <c r="A150" s="4" t="s">
        <v>64</v>
      </c>
      <c r="B150" s="4">
        <v>137</v>
      </c>
      <c r="C150" s="4">
        <v>65</v>
      </c>
      <c r="D150" s="4">
        <v>6</v>
      </c>
      <c r="E150" s="4">
        <v>9</v>
      </c>
      <c r="F150" s="4">
        <v>18</v>
      </c>
      <c r="G150" s="4">
        <v>32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 t="s">
        <v>141</v>
      </c>
      <c r="N150" s="4">
        <v>0</v>
      </c>
      <c r="O150" s="4">
        <v>0</v>
      </c>
      <c r="P150">
        <v>0</v>
      </c>
      <c r="S150">
        <f>Calculations!P159</f>
        <v>-65.58300150124829</v>
      </c>
      <c r="T150">
        <f>Calculations!Q159</f>
        <v>2.4602434756657825</v>
      </c>
      <c r="U150">
        <f>Calculations!R159</f>
        <v>2.4602434756657825</v>
      </c>
      <c r="V150">
        <f>Calculations!S159</f>
        <v>2.3</v>
      </c>
      <c r="W150">
        <f>Calculations!T159</f>
        <v>137</v>
      </c>
      <c r="X150" t="str">
        <f>Calculations!U159</f>
        <v>C+   </v>
      </c>
      <c r="Y150" t="str">
        <f>Calculations!V159</f>
        <v> </v>
      </c>
      <c r="AA150">
        <f>Calculations!X159</f>
      </c>
    </row>
    <row r="151" spans="1:27" ht="12.75">
      <c r="A151" s="4" t="s">
        <v>64</v>
      </c>
      <c r="B151" s="4">
        <v>138</v>
      </c>
      <c r="C151" s="4">
        <v>62</v>
      </c>
      <c r="D151" s="4">
        <v>15</v>
      </c>
      <c r="E151" s="4">
        <v>6</v>
      </c>
      <c r="F151" s="4">
        <v>20</v>
      </c>
      <c r="G151" s="4">
        <v>21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 t="s">
        <v>141</v>
      </c>
      <c r="N151" s="4">
        <v>0</v>
      </c>
      <c r="O151" s="4">
        <v>0</v>
      </c>
      <c r="P151">
        <v>0</v>
      </c>
      <c r="S151">
        <f>Calculations!P160</f>
        <v>-71.70445105356242</v>
      </c>
      <c r="T151">
        <f>Calculations!Q160</f>
        <v>2.3869017740966334</v>
      </c>
      <c r="U151">
        <f>Calculations!R160</f>
        <v>2.3869017740966334</v>
      </c>
      <c r="V151">
        <f>Calculations!S160</f>
        <v>2.3</v>
      </c>
      <c r="W151">
        <f>Calculations!T160</f>
        <v>138</v>
      </c>
      <c r="X151" t="str">
        <f>Calculations!U160</f>
        <v>C+   </v>
      </c>
      <c r="Y151" t="str">
        <f>Calculations!V160</f>
        <v> </v>
      </c>
      <c r="AA151">
        <f>Calculations!X160</f>
      </c>
    </row>
    <row r="152" spans="1:27" ht="12.75">
      <c r="A152" s="4" t="s">
        <v>64</v>
      </c>
      <c r="B152" s="4">
        <v>139</v>
      </c>
      <c r="C152" s="4">
        <v>55</v>
      </c>
      <c r="D152" s="4">
        <v>9</v>
      </c>
      <c r="E152" s="4">
        <v>7</v>
      </c>
      <c r="F152" s="4">
        <v>19</v>
      </c>
      <c r="G152" s="4">
        <v>20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 t="s">
        <v>141</v>
      </c>
      <c r="N152" s="4">
        <v>0</v>
      </c>
      <c r="O152" s="4">
        <v>0</v>
      </c>
      <c r="P152">
        <v>0</v>
      </c>
      <c r="S152">
        <f>Calculations!P161</f>
        <v>-83.28494750117098</v>
      </c>
      <c r="T152">
        <f>Calculations!Q161</f>
        <v>2.2481546836853408</v>
      </c>
      <c r="U152">
        <f>Calculations!R161</f>
        <v>2.2481546836853408</v>
      </c>
      <c r="V152">
        <f>Calculations!S161</f>
        <v>2.3</v>
      </c>
      <c r="W152">
        <f>Calculations!T161</f>
        <v>139</v>
      </c>
      <c r="X152" t="str">
        <f>Calculations!U161</f>
        <v>C+   </v>
      </c>
      <c r="Y152" t="str">
        <f>Calculations!V161</f>
        <v> </v>
      </c>
      <c r="AA152">
        <f>Calculations!X161</f>
      </c>
    </row>
    <row r="153" spans="1:2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AA153">
        <f>Calculations!X162</f>
      </c>
    </row>
    <row r="154" spans="1:2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AA154">
        <f>Calculations!X163</f>
      </c>
    </row>
    <row r="155" spans="1:2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AA155">
        <f>Calculations!X164</f>
      </c>
    </row>
    <row r="156" spans="1:2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AA156">
        <f>Calculations!X165</f>
      </c>
    </row>
    <row r="157" spans="1:2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AA157">
        <f>Calculations!X166</f>
      </c>
    </row>
    <row r="158" spans="1:2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AA158">
        <f>Calculations!X167</f>
      </c>
    </row>
    <row r="159" spans="1:2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AA159">
        <f>Calculations!X168</f>
      </c>
    </row>
    <row r="160" spans="1:2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AA160">
        <f>Calculations!X169</f>
      </c>
    </row>
    <row r="161" spans="1:2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AA161">
        <f>Calculations!X170</f>
      </c>
    </row>
    <row r="162" spans="1:2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AA162">
        <f>Calculations!X171</f>
      </c>
    </row>
    <row r="163" spans="1:2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AA163">
        <f>Calculations!X172</f>
      </c>
    </row>
    <row r="164" spans="1:2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AA164">
        <f>Calculations!X173</f>
      </c>
    </row>
    <row r="165" spans="1:2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AA165">
        <f>Calculations!X174</f>
      </c>
    </row>
    <row r="166" spans="1:2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AA166">
        <f>Calculations!X175</f>
      </c>
    </row>
    <row r="167" spans="1:2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AA167">
        <f>Calculations!X176</f>
      </c>
    </row>
    <row r="168" spans="1:2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AA168">
        <f>Calculations!X177</f>
      </c>
    </row>
    <row r="169" spans="1:2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AA169">
        <f>Calculations!X178</f>
      </c>
    </row>
    <row r="170" spans="1:2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AA170">
        <f>Calculations!X179</f>
      </c>
    </row>
    <row r="171" spans="1:2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AA171">
        <f>Calculations!X180</f>
      </c>
    </row>
    <row r="172" spans="1:2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AA172">
        <f>Calculations!X181</f>
      </c>
    </row>
    <row r="173" spans="1:2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AA173">
        <f>Calculations!X182</f>
      </c>
    </row>
    <row r="174" spans="1:2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AA174">
        <f>Calculations!X183</f>
      </c>
    </row>
    <row r="175" spans="1:2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AA175">
        <f>Calculations!X184</f>
      </c>
    </row>
    <row r="176" spans="1:2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AA176">
        <f>Calculations!X185</f>
      </c>
    </row>
    <row r="177" spans="1:2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AA177">
        <f>Calculations!X186</f>
      </c>
    </row>
    <row r="178" spans="1:2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AA178">
        <f>Calculations!X187</f>
      </c>
    </row>
    <row r="179" spans="1:2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AA179">
        <f>Calculations!X188</f>
      </c>
    </row>
    <row r="180" spans="1:2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AA180">
        <f>Calculations!X189</f>
      </c>
    </row>
    <row r="181" spans="1:2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AA181">
        <f>Calculations!X190</f>
      </c>
    </row>
    <row r="182" spans="1:2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AA182">
        <f>Calculations!X191</f>
      </c>
    </row>
    <row r="183" spans="1:2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AA183">
        <f>Calculations!X192</f>
      </c>
    </row>
    <row r="184" spans="1:2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AA184">
        <f>Calculations!X193</f>
      </c>
    </row>
    <row r="185" spans="1:2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AA185">
        <f>Calculations!X194</f>
      </c>
    </row>
    <row r="186" spans="1:2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AA186">
        <f>Calculations!X195</f>
      </c>
    </row>
    <row r="187" spans="1:2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AA187">
        <f>Calculations!X196</f>
      </c>
    </row>
    <row r="188" spans="1:2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AA188">
        <f>Calculations!X197</f>
      </c>
    </row>
    <row r="189" spans="1:2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AA189">
        <f>Calculations!X198</f>
      </c>
    </row>
    <row r="190" spans="1:2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AA190">
        <f>Calculations!X199</f>
      </c>
    </row>
    <row r="191" spans="1:2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AA191">
        <f>Calculations!X200</f>
      </c>
    </row>
    <row r="192" spans="1:2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AA192">
        <f>Calculations!X201</f>
      </c>
    </row>
    <row r="193" spans="1:2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AA193">
        <f>Calculations!X202</f>
      </c>
    </row>
    <row r="194" spans="1:2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AA194">
        <f>Calculations!X203</f>
      </c>
    </row>
    <row r="195" spans="1:2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AA195">
        <f>Calculations!X204</f>
      </c>
    </row>
    <row r="196" spans="1:2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AA196">
        <f>Calculations!X205</f>
      </c>
    </row>
    <row r="197" spans="1:2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AA197">
        <f>Calculations!X206</f>
      </c>
    </row>
    <row r="198" spans="1:2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AA198">
        <f>Calculations!X207</f>
      </c>
    </row>
    <row r="199" spans="1:2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AA199">
        <f>Calculations!X208</f>
      </c>
    </row>
    <row r="200" spans="1:2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AA200">
        <f>Calculations!X209</f>
      </c>
    </row>
    <row r="201" spans="1:2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AA201">
        <f>Calculations!X210</f>
      </c>
    </row>
    <row r="202" spans="1:2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AA202">
        <f>Calculations!X211</f>
      </c>
    </row>
    <row r="203" spans="1:2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AA203">
        <f>Calculations!X212</f>
      </c>
    </row>
    <row r="204" spans="1:2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AA204">
        <f>Calculations!X213</f>
      </c>
    </row>
    <row r="205" spans="1:2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AA205">
        <f>Calculations!X214</f>
      </c>
    </row>
    <row r="206" spans="1:2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AA206">
        <f>Calculations!X215</f>
      </c>
    </row>
    <row r="207" spans="1:2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AA207">
        <f>Calculations!X216</f>
      </c>
    </row>
    <row r="208" spans="1:2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AA208">
        <f>Calculations!X217</f>
      </c>
    </row>
    <row r="209" spans="1:2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AA209">
        <f>Calculations!X218</f>
      </c>
    </row>
    <row r="210" spans="1:2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AA210">
        <f>Calculations!X219</f>
      </c>
    </row>
    <row r="211" spans="1:2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AA211">
        <f>Calculations!X220</f>
      </c>
    </row>
    <row r="212" spans="1:2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AA212">
        <f>Calculations!X221</f>
      </c>
    </row>
    <row r="213" spans="1:2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AA213">
        <f>Calculations!X222</f>
      </c>
    </row>
    <row r="214" spans="1:2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AA214">
        <f>Calculations!X223</f>
      </c>
    </row>
    <row r="215" spans="1:2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AA215">
        <f>Calculations!X224</f>
      </c>
    </row>
    <row r="216" spans="1:2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AA216">
        <f>Calculations!X225</f>
      </c>
    </row>
    <row r="217" spans="1:2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AA217">
        <f>Calculations!X226</f>
      </c>
    </row>
    <row r="218" spans="1:2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AA218">
        <f>Calculations!X227</f>
      </c>
    </row>
    <row r="219" spans="1:2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AA219">
        <f>Calculations!X228</f>
      </c>
    </row>
    <row r="220" spans="1:2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AA220">
        <f>Calculations!X229</f>
      </c>
    </row>
    <row r="221" spans="1:2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AA221">
        <f>Calculations!X230</f>
      </c>
    </row>
    <row r="222" spans="1:2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AA222">
        <f>Calculations!X231</f>
      </c>
    </row>
    <row r="223" spans="1:2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AA223">
        <f>Calculations!X232</f>
      </c>
    </row>
    <row r="224" spans="1:2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AA224">
        <f>Calculations!X233</f>
      </c>
    </row>
    <row r="225" spans="1:2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AA225">
        <f>Calculations!X234</f>
      </c>
    </row>
    <row r="226" spans="1:2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AA226">
        <f>Calculations!X235</f>
      </c>
    </row>
    <row r="227" spans="1:2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AA227">
        <f>Calculations!X236</f>
      </c>
    </row>
    <row r="228" spans="1:2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AA228">
        <f>Calculations!X237</f>
      </c>
    </row>
    <row r="229" spans="1:2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AA229">
        <f>Calculations!X238</f>
      </c>
    </row>
    <row r="230" spans="1:2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AA230">
        <f>Calculations!X239</f>
      </c>
    </row>
    <row r="231" spans="1:2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AA231">
        <f>Calculations!X240</f>
      </c>
    </row>
    <row r="232" spans="1:2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AA232">
        <f>Calculations!X241</f>
      </c>
    </row>
    <row r="233" spans="1:2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AA233">
        <f>Calculations!X242</f>
      </c>
    </row>
    <row r="234" spans="1:2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AA234">
        <f>Calculations!X243</f>
      </c>
    </row>
    <row r="235" spans="1:2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AA235">
        <f>Calculations!X244</f>
      </c>
    </row>
    <row r="236" spans="1:2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AA236">
        <f>Calculations!X245</f>
      </c>
    </row>
    <row r="237" spans="1:2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AA237">
        <f>Calculations!X246</f>
      </c>
    </row>
    <row r="238" spans="1:2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AA238">
        <f>Calculations!X247</f>
      </c>
    </row>
    <row r="239" spans="1:2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AA239">
        <f>Calculations!X248</f>
      </c>
    </row>
    <row r="240" spans="1:2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AA240">
        <f>Calculations!X249</f>
      </c>
    </row>
    <row r="241" spans="1:2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AA241">
        <f>Calculations!X250</f>
      </c>
    </row>
    <row r="242" spans="1:2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AA242">
        <f>Calculations!X251</f>
      </c>
    </row>
    <row r="243" spans="1:2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AA243">
        <f>Calculations!X252</f>
      </c>
    </row>
    <row r="244" spans="1:2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AA244">
        <f>Calculations!X253</f>
      </c>
    </row>
    <row r="245" spans="1:2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AA245">
        <f>Calculations!X254</f>
      </c>
    </row>
    <row r="246" spans="1:2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AA246">
        <f>Calculations!X255</f>
      </c>
    </row>
    <row r="247" spans="1:2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AA247">
        <f>Calculations!X256</f>
      </c>
    </row>
    <row r="248" spans="1:2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AA248">
        <f>Calculations!X257</f>
      </c>
    </row>
    <row r="249" spans="1:2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AA249">
        <f>Calculations!X258</f>
      </c>
    </row>
    <row r="250" spans="1:2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AA250">
        <f>Calculations!X259</f>
      </c>
    </row>
    <row r="251" spans="1:2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AA251">
        <f>Calculations!X260</f>
      </c>
    </row>
    <row r="252" spans="1:2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AA252">
        <f>Calculations!X261</f>
      </c>
    </row>
    <row r="253" spans="1:2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AA253">
        <f>Calculations!X262</f>
      </c>
    </row>
    <row r="254" spans="1:2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AA254">
        <f>Calculations!X263</f>
      </c>
    </row>
    <row r="255" spans="1:2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AA255">
        <f>Calculations!X264</f>
      </c>
    </row>
    <row r="256" spans="1:2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AA256">
        <f>Calculations!X265</f>
      </c>
    </row>
    <row r="257" spans="1:2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AA257">
        <f>Calculations!X266</f>
      </c>
    </row>
    <row r="258" spans="1:2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AA258">
        <f>Calculations!X267</f>
      </c>
    </row>
    <row r="259" spans="1:2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AA259">
        <f>Calculations!X268</f>
      </c>
    </row>
    <row r="260" spans="1:2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AA260">
        <f>Calculations!X269</f>
      </c>
    </row>
    <row r="261" spans="1:2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AA261">
        <f>Calculations!X270</f>
      </c>
    </row>
    <row r="262" spans="1:2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AA262">
        <f>Calculations!X271</f>
      </c>
    </row>
    <row r="263" spans="1:2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AA263">
        <f>Calculations!X272</f>
      </c>
    </row>
    <row r="264" spans="1:2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AA264">
        <f>Calculations!X273</f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Y273"/>
  <sheetViews>
    <sheetView showGridLines="0" showRowColHeaders="0" workbookViewId="0" topLeftCell="A1">
      <selection activeCell="A12" sqref="A12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4.7109375" style="0" customWidth="1"/>
    <col min="4" max="12" width="4.57421875" style="0" customWidth="1"/>
    <col min="13" max="13" width="9.28125" style="0" customWidth="1"/>
    <col min="14" max="19" width="5.8515625" style="0" customWidth="1"/>
    <col min="20" max="20" width="9.7109375" style="0" customWidth="1"/>
    <col min="21" max="21" width="10.28125" style="0" customWidth="1"/>
    <col min="22" max="22" width="6.8515625" style="0" customWidth="1"/>
    <col min="23" max="25" width="5.8515625" style="0" customWidth="1"/>
    <col min="26" max="33" width="6.7109375" style="0" customWidth="1"/>
    <col min="34" max="34" width="8.7109375" style="0" customWidth="1"/>
    <col min="35" max="36" width="6.7109375" style="0" customWidth="1"/>
    <col min="37" max="58" width="3.7109375" style="0" customWidth="1"/>
    <col min="59" max="16384" width="4.57421875" style="0" customWidth="1"/>
  </cols>
  <sheetData>
    <row r="1" spans="1:25" ht="12.75">
      <c r="A1" s="14" t="s">
        <v>155</v>
      </c>
      <c r="B1" s="14"/>
      <c r="C1" s="14" t="s">
        <v>65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 t="s">
        <v>59</v>
      </c>
      <c r="R1" s="14" t="s">
        <v>34</v>
      </c>
      <c r="S1" s="14">
        <f>Scores!U5</f>
        <v>3.246</v>
      </c>
      <c r="T1" s="14">
        <f>DCOUNTA($A$22:$V$273,21,'Grading Scale'!A2:B3)</f>
        <v>5</v>
      </c>
      <c r="U1" s="14" t="str">
        <f>'Grading Scale'!C3</f>
        <v>A</v>
      </c>
      <c r="V1" s="15">
        <f aca="true" t="shared" si="0" ref="V1:V12">T1/$T$16</f>
        <v>0.03597122302158273</v>
      </c>
      <c r="W1" s="11"/>
      <c r="X1" s="11"/>
      <c r="Y1" s="11"/>
    </row>
    <row r="2" spans="1:25" ht="12.75">
      <c r="A2" s="14" t="s">
        <v>150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 t="s">
        <v>59</v>
      </c>
      <c r="R2" s="14" t="s">
        <v>53</v>
      </c>
      <c r="S2" s="14">
        <f>Scores!U6</f>
        <v>0.356</v>
      </c>
      <c r="T2" s="14">
        <f>DCOUNTA($A$22:$V$273,21,'Grading Scale'!A4:B5)</f>
        <v>31</v>
      </c>
      <c r="U2" s="14" t="str">
        <f>'Grading Scale'!C5</f>
        <v>A-   </v>
      </c>
      <c r="V2" s="15">
        <f t="shared" si="0"/>
        <v>0.22302158273381295</v>
      </c>
      <c r="W2" s="11"/>
      <c r="X2" s="11"/>
      <c r="Y2" s="11"/>
    </row>
    <row r="3" spans="1:25" ht="12.75">
      <c r="A3" s="14"/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>
        <f>DCOUNTA($A$22:$V$273,21,'Grading Scale'!A6:B7)</f>
        <v>51</v>
      </c>
      <c r="U3" s="14" t="str">
        <f>'Grading Scale'!C7</f>
        <v>B+</v>
      </c>
      <c r="V3" s="15">
        <f t="shared" si="0"/>
        <v>0.3669064748201439</v>
      </c>
      <c r="W3" s="11"/>
      <c r="X3" s="11"/>
      <c r="Y3" s="11"/>
    </row>
    <row r="4" spans="1:25" ht="12.7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>
        <f>DCOUNTA($A$22:$V$273,21,'Grading Scale'!A8:B9)</f>
        <v>32</v>
      </c>
      <c r="U4" s="14" t="str">
        <f>'Grading Scale'!C9</f>
        <v>B    </v>
      </c>
      <c r="V4" s="15">
        <f t="shared" si="0"/>
        <v>0.2302158273381295</v>
      </c>
      <c r="W4" s="11"/>
      <c r="X4" s="11"/>
      <c r="Y4" s="11"/>
    </row>
    <row r="5" spans="1:2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>
        <f>DCOUNTA($A$22:$V$273,21,'Grading Scale'!A10:B11)</f>
        <v>17</v>
      </c>
      <c r="U5" s="14" t="str">
        <f>'Grading Scale'!C11</f>
        <v>B-   </v>
      </c>
      <c r="V5" s="15">
        <f t="shared" si="0"/>
        <v>0.1223021582733813</v>
      </c>
      <c r="W5" s="11"/>
      <c r="X5" s="11"/>
      <c r="Y5" s="11"/>
    </row>
    <row r="6" spans="1:25" ht="12.75">
      <c r="A6" s="14"/>
      <c r="B6" s="2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>
        <f>DCOUNTA($A$22:$V$273,21,'Grading Scale'!A12:B13)</f>
        <v>3</v>
      </c>
      <c r="U6" s="14" t="str">
        <f>'Grading Scale'!C13</f>
        <v>C+   </v>
      </c>
      <c r="V6" s="15">
        <f t="shared" si="0"/>
        <v>0.02158273381294964</v>
      </c>
      <c r="W6" s="11"/>
      <c r="X6" s="11"/>
      <c r="Y6" s="11"/>
    </row>
    <row r="7" spans="1:2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f>DCOUNTA($A$22:$V$273,21,'Grading Scale'!D2:E3)</f>
        <v>0</v>
      </c>
      <c r="U7" s="14" t="str">
        <f>'Grading Scale'!F3</f>
        <v>C</v>
      </c>
      <c r="V7" s="15">
        <f t="shared" si="0"/>
        <v>0</v>
      </c>
      <c r="W7" s="11"/>
      <c r="X7" s="11"/>
      <c r="Y7" s="11"/>
    </row>
    <row r="8" spans="1:2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DCOUNTA($A$22:$V$273,21,'Grading Scale'!D4:E5)</f>
        <v>0</v>
      </c>
      <c r="U8" s="14" t="str">
        <f>'Grading Scale'!F5</f>
        <v>C-   </v>
      </c>
      <c r="V8" s="15">
        <f t="shared" si="0"/>
        <v>0</v>
      </c>
      <c r="W8" s="11"/>
      <c r="X8" s="11"/>
      <c r="Y8" s="11"/>
    </row>
    <row r="9" spans="1:2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f>DCOUNTA($A$22:$V$273,21,'Grading Scale'!D6:E7)</f>
        <v>0</v>
      </c>
      <c r="U9" s="14" t="str">
        <f>'Grading Scale'!F7</f>
        <v>D+   </v>
      </c>
      <c r="V9" s="15">
        <f t="shared" si="0"/>
        <v>0</v>
      </c>
      <c r="W9" s="11"/>
      <c r="X9" s="11"/>
      <c r="Y9" s="11"/>
    </row>
    <row r="10" spans="1:25" ht="12.75">
      <c r="A10" s="14"/>
      <c r="B10" s="14"/>
      <c r="C10" s="14"/>
      <c r="D10" s="20" t="str">
        <f>IF(M11&gt;0,"WARNING, you gave some scores no weight"," ")</f>
        <v>WARNING, you gave some scores no weight</v>
      </c>
      <c r="E10" s="14"/>
      <c r="F10" s="14"/>
      <c r="G10" s="14"/>
      <c r="H10" s="14"/>
      <c r="I10" s="14"/>
      <c r="J10" s="14"/>
      <c r="K10" s="14"/>
      <c r="L10" s="14"/>
      <c r="M10" s="17"/>
      <c r="N10" s="14"/>
      <c r="O10" s="14"/>
      <c r="P10" s="14"/>
      <c r="Q10" s="14"/>
      <c r="R10" s="14"/>
      <c r="S10" s="14"/>
      <c r="T10" s="14">
        <f>DCOUNTA($A$22:$V$273,21,'Grading Scale'!D8:E9)</f>
        <v>0</v>
      </c>
      <c r="U10" s="14" t="str">
        <f>'Grading Scale'!F9</f>
        <v>D    </v>
      </c>
      <c r="V10" s="15">
        <f t="shared" si="0"/>
        <v>0</v>
      </c>
      <c r="W10" s="11"/>
      <c r="X10" s="11"/>
      <c r="Y10" s="11"/>
    </row>
    <row r="11" spans="1:25" ht="12.75">
      <c r="A11" s="14"/>
      <c r="B11" s="18"/>
      <c r="C11" s="30">
        <f aca="true" t="shared" si="1" ref="C11:L11">IF(C21=0,IF(C14&gt;0,1,0),0)</f>
        <v>1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f>SUM(C11:L11)</f>
        <v>1</v>
      </c>
      <c r="N11" s="14"/>
      <c r="O11" s="14"/>
      <c r="P11" s="14"/>
      <c r="Q11" s="14"/>
      <c r="R11" s="14"/>
      <c r="S11" s="14"/>
      <c r="T11" s="14">
        <f>DCOUNTA($A$22:$V$273,21,'Grading Scale'!D10:E11)</f>
        <v>0</v>
      </c>
      <c r="U11" s="14" t="str">
        <f>'Grading Scale'!F11</f>
        <v>F    </v>
      </c>
      <c r="V11" s="15">
        <f t="shared" si="0"/>
        <v>0</v>
      </c>
      <c r="W11" s="11"/>
      <c r="X11" s="11"/>
      <c r="Y11" s="11"/>
    </row>
    <row r="12" spans="1:25" ht="12.75">
      <c r="A12" s="14" t="str">
        <f>Scores!A6</f>
        <v>yes</v>
      </c>
      <c r="B12" s="14" t="s">
        <v>69</v>
      </c>
      <c r="C12" s="14"/>
      <c r="D12" s="14"/>
      <c r="E12" s="14"/>
      <c r="F12" s="14"/>
      <c r="G12" s="14"/>
      <c r="H12" s="14"/>
      <c r="I12" s="14" t="str">
        <f>IF(A12="yes","IS being used.","is NOT being used.")</f>
        <v>IS being used.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f>DCOUNTA($A$22:$V$273,21,'Grading Scale'!D12:E13)</f>
        <v>0</v>
      </c>
      <c r="U12" s="14" t="str">
        <f>'Grading Scale'!F13</f>
        <v>F-?</v>
      </c>
      <c r="V12" s="15">
        <f t="shared" si="0"/>
        <v>0</v>
      </c>
      <c r="W12" s="11"/>
      <c r="X12" s="11"/>
      <c r="Y12" s="11"/>
    </row>
    <row r="13" spans="1:25" ht="12.75">
      <c r="A13" s="14"/>
      <c r="B13" s="14" t="s">
        <v>55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1"/>
      <c r="X13" s="11"/>
      <c r="Y13" s="11"/>
    </row>
    <row r="14" spans="1:25" ht="12.75">
      <c r="A14" s="14"/>
      <c r="B14" s="14" t="s">
        <v>53</v>
      </c>
      <c r="C14" s="14">
        <f>DSTDEVP($A$22:$L$273,('Grading Scale'!N1+1),'Grading Scale'!$F$1:$F$2)</f>
        <v>16.68361300533723</v>
      </c>
      <c r="D14" s="14">
        <f>DSTDEVP($A$22:$L$273,('Grading Scale'!O1+1),'Grading Scale'!$F$1:$F$2)</f>
        <v>3.514784260831143</v>
      </c>
      <c r="E14" s="14">
        <f>DSTDEVP($A$22:$L$273,('Grading Scale'!P1+1),'Grading Scale'!$F$1:$F$2)</f>
        <v>2.956423154004668</v>
      </c>
      <c r="F14" s="14">
        <f>DSTDEVP($A$22:$L$273,('Grading Scale'!Q1+1),'Grading Scale'!$F$1:$F$2)</f>
        <v>5.886914570405856</v>
      </c>
      <c r="G14" s="14">
        <f>DSTDEVP($A$22:$L$273,('Grading Scale'!R1+1),'Grading Scale'!$F$1:$F$2)</f>
        <v>6.780238718424754</v>
      </c>
      <c r="H14" s="14">
        <f>DSTDEVP($A$22:$L$273,('Grading Scale'!S1+1),'Grading Scale'!$F$1:$F$2)</f>
        <v>0</v>
      </c>
      <c r="I14" s="14">
        <f>DSTDEVP($A$22:$L$273,('Grading Scale'!T1+1),'Grading Scale'!$F$1:$F$2)</f>
        <v>0</v>
      </c>
      <c r="J14" s="14">
        <f>DSTDEVP($A$22:$L$273,('Grading Scale'!U1+1),'Grading Scale'!$F$1:$F$2)</f>
        <v>0</v>
      </c>
      <c r="K14" s="14">
        <f>DSTDEVP($A$22:$L$273,('Grading Scale'!V1+1),'Grading Scale'!$F$1:$F$2)</f>
        <v>0</v>
      </c>
      <c r="L14" s="14">
        <f>DSTDEVP($A$22:$L$273,('Grading Scale'!W1+1),'Grading Scale'!$F$1:$F$2)</f>
        <v>0</v>
      </c>
      <c r="M14" s="14"/>
      <c r="N14" s="14"/>
      <c r="O14" s="14"/>
      <c r="P14" s="14"/>
      <c r="Q14" s="14"/>
      <c r="R14" s="14"/>
      <c r="S14" s="14"/>
      <c r="T14" s="19">
        <f>S19</f>
        <v>3.2503597122302192</v>
      </c>
      <c r="U14" s="14" t="s">
        <v>4</v>
      </c>
      <c r="V14" s="14"/>
      <c r="W14" s="11"/>
      <c r="X14" s="11"/>
      <c r="Y14" s="11"/>
    </row>
    <row r="15" spans="1:25" ht="12.75">
      <c r="A15" s="14"/>
      <c r="B15" s="14" t="s">
        <v>27</v>
      </c>
      <c r="C15" s="14">
        <f>DMAX($A$22:$L$273,('Grading Scale'!N$1+1),'Grading Scale'!$F$1:$F$2)</f>
        <v>134</v>
      </c>
      <c r="D15" s="14">
        <f>DMAX($A$22:$L$273,('Grading Scale'!O$1+1),'Grading Scale'!$F$1:$F$2)</f>
        <v>25</v>
      </c>
      <c r="E15" s="14">
        <f>DMAX($A$22:$L$273,('Grading Scale'!P$1+1),'Grading Scale'!$F$1:$F$2)</f>
        <v>21</v>
      </c>
      <c r="F15" s="14">
        <f>DMAX($A$22:$L$273,('Grading Scale'!Q$1+1),'Grading Scale'!$F$1:$F$2)</f>
        <v>44</v>
      </c>
      <c r="G15" s="14">
        <f>DMAX($A$22:$L$273,('Grading Scale'!R$1+1),'Grading Scale'!$F$1:$F$2)</f>
        <v>49</v>
      </c>
      <c r="H15" s="14">
        <f>DMAX($A$22:$L$273,('Grading Scale'!S$1+1),'Grading Scale'!$F$1:$F$2)</f>
        <v>0</v>
      </c>
      <c r="I15" s="14">
        <f>DMAX($A$22:$L$273,('Grading Scale'!T$1+1),'Grading Scale'!$F$1:$F$2)</f>
        <v>0</v>
      </c>
      <c r="J15" s="14">
        <f>DMAX($A$22:$L$273,('Grading Scale'!U$1+1),'Grading Scale'!$F$1:$F$2)</f>
        <v>0</v>
      </c>
      <c r="K15" s="14">
        <f>DMAX($A$22:$L$273,('Grading Scale'!V$1+1),'Grading Scale'!$F$1:$F$2)</f>
        <v>0</v>
      </c>
      <c r="L15" s="14">
        <f>DMAX($A$22:$L$273,('Grading Scale'!W$1+1),'Grading Scale'!$F$1:$F$2)</f>
        <v>0</v>
      </c>
      <c r="M15" s="14"/>
      <c r="N15" s="19" t="s">
        <v>21</v>
      </c>
      <c r="O15" s="14" t="s">
        <v>21</v>
      </c>
      <c r="P15" s="14"/>
      <c r="Q15" s="14"/>
      <c r="R15" s="14"/>
      <c r="S15" s="14"/>
      <c r="T15" s="19">
        <f>S16</f>
        <v>0.37037296013597876</v>
      </c>
      <c r="U15" s="14" t="s">
        <v>6</v>
      </c>
      <c r="V15" s="14"/>
      <c r="W15" s="11"/>
      <c r="X15" s="11"/>
      <c r="Y15" s="11"/>
    </row>
    <row r="16" spans="1:25" ht="12.75">
      <c r="A16" s="14"/>
      <c r="B16" s="14" t="s">
        <v>32</v>
      </c>
      <c r="C16" s="14">
        <f>DMIN($A$22:$L$273,('Grading Scale'!N$1+1),'Grading Scale'!$F$1:$F$2)</f>
        <v>55</v>
      </c>
      <c r="D16" s="14">
        <f>DMIN($A$22:$L$273,('Grading Scale'!O$1+1),'Grading Scale'!$F$1:$F$2)</f>
        <v>6</v>
      </c>
      <c r="E16" s="14">
        <f>DMIN($A$22:$L$273,('Grading Scale'!P$1+1),'Grading Scale'!$F$1:$F$2)</f>
        <v>6</v>
      </c>
      <c r="F16" s="14">
        <f>DMIN($A$22:$L$273,('Grading Scale'!Q$1+1),'Grading Scale'!$F$1:$F$2)</f>
        <v>17</v>
      </c>
      <c r="G16" s="14">
        <f>DMIN($A$22:$L$273,('Grading Scale'!R$1+1),'Grading Scale'!$F$1:$F$2)</f>
        <v>20</v>
      </c>
      <c r="H16" s="14">
        <f>DMIN($A$22:$L$273,('Grading Scale'!S$1+1),'Grading Scale'!$F$1:$F$2)</f>
        <v>0</v>
      </c>
      <c r="I16" s="14">
        <f>DMIN($A$22:$L$273,('Grading Scale'!T$1+1),'Grading Scale'!$F$1:$F$2)</f>
        <v>0</v>
      </c>
      <c r="J16" s="14">
        <f>DMIN($A$22:$L$273,('Grading Scale'!U$1+1),'Grading Scale'!$F$1:$F$2)</f>
        <v>0</v>
      </c>
      <c r="K16" s="14">
        <f>DMIN($A$22:$L$273,('Grading Scale'!V$1+1),'Grading Scale'!$F$1:$F$2)</f>
        <v>0</v>
      </c>
      <c r="L16" s="14">
        <f>DMIN($A$22:$L$273,('Grading Scale'!W$1+1),'Grading Scale'!$F$1:$F$2)</f>
        <v>0</v>
      </c>
      <c r="M16" s="14"/>
      <c r="N16" s="19" t="s">
        <v>15</v>
      </c>
      <c r="O16" s="14" t="s">
        <v>15</v>
      </c>
      <c r="P16" s="14">
        <f>DSTDEVP($A$22:P$273,('Grading Scale'!AA$1+1),'Grading Scale'!$F$1:$F$2)</f>
        <v>29.713464427453648</v>
      </c>
      <c r="Q16" s="14" t="s">
        <v>53</v>
      </c>
      <c r="R16" s="14">
        <f>DSTDEVP($A$22:R$273,('Grading Scale'!AC$1+1),'Grading Scale'!$F$1:$F$2)</f>
        <v>0.35600000000001036</v>
      </c>
      <c r="S16" s="14">
        <f>DSTDEVP($A$22:S$273,('Grading Scale'!AD$1+1),'Grading Scale'!$F$1:$F$2)</f>
        <v>0.37037296013597876</v>
      </c>
      <c r="T16" s="14">
        <f>SUM(T1:T12)</f>
        <v>139</v>
      </c>
      <c r="U16" s="14" t="s">
        <v>5</v>
      </c>
      <c r="V16" s="14"/>
      <c r="W16" s="11"/>
      <c r="X16" s="11"/>
      <c r="Y16" s="11"/>
    </row>
    <row r="17" spans="1:25" ht="12.75">
      <c r="A17" s="14"/>
      <c r="B17" s="14" t="s">
        <v>34</v>
      </c>
      <c r="C17" s="20">
        <f>IF($A$12="yes",DAVERAGE($A$22:$L$273,('Grading Scale'!N$1+1),'Grading Scale'!$F$1:$F$2),0)</f>
        <v>102.12949640287769</v>
      </c>
      <c r="D17" s="20">
        <f>IF($A$12="yes",DAVERAGE($A$22:$L$273,('Grading Scale'!O$1+1),'Grading Scale'!$F$1:$F$2),0)</f>
        <v>19.237410071942445</v>
      </c>
      <c r="E17" s="20">
        <f>IF($A$12="yes",DAVERAGE($A$22:$L$273,('Grading Scale'!P$1+1),'Grading Scale'!$F$1:$F$2),0)</f>
        <v>14.877697841726619</v>
      </c>
      <c r="F17" s="20">
        <f>IF($A$12="yes",DAVERAGE($A$22:$L$273,('Grading Scale'!Q$1+1),'Grading Scale'!$F$1:$F$2),0)</f>
        <v>31.73381294964029</v>
      </c>
      <c r="G17" s="20">
        <f>IF($A$12="yes",DAVERAGE($A$22:$L$273,('Grading Scale'!R$1+1),'Grading Scale'!$F$1:$F$2),0)</f>
        <v>36.280575539568346</v>
      </c>
      <c r="H17" s="20">
        <f>IF($A$12="yes",DAVERAGE($A$22:$L$273,('Grading Scale'!S$1+1),'Grading Scale'!$F$1:$F$2),0)</f>
        <v>0</v>
      </c>
      <c r="I17" s="20">
        <f>IF($A$12="yes",DAVERAGE($A$22:$L$273,('Grading Scale'!T$1+1),'Grading Scale'!$F$1:$F$2),0)</f>
        <v>0</v>
      </c>
      <c r="J17" s="20">
        <f>IF($A$12="yes",DAVERAGE($A$22:$L$273,('Grading Scale'!U$1+1),'Grading Scale'!$F$1:$F$2),0)</f>
        <v>0</v>
      </c>
      <c r="K17" s="20">
        <f>IF($A$12="yes",DAVERAGE($A$22:$L$273,('Grading Scale'!V$1+1),'Grading Scale'!$F$1:$F$2),0)</f>
        <v>0</v>
      </c>
      <c r="L17" s="20">
        <f>IF($A$12="yes",DAVERAGE($A$22:$L$273,('Grading Scale'!W$1+1),'Grading Scale'!$F$1:$F$2),0)</f>
        <v>0</v>
      </c>
      <c r="M17" s="14"/>
      <c r="N17" s="14" t="s">
        <v>23</v>
      </c>
      <c r="O17" s="14" t="s">
        <v>23</v>
      </c>
      <c r="P17" s="14">
        <f>DMAX($A$22:P$273,('Grading Scale'!AA$1+1),'Grading Scale'!$F$1:$F$2)</f>
        <v>57.514210549408716</v>
      </c>
      <c r="Q17" s="14" t="s">
        <v>33</v>
      </c>
      <c r="R17" s="14">
        <f>DMAX($A$22:R$273,('Grading Scale'!AC$1+1),'Grading Scale'!$F$1:$F$2)</f>
        <v>3.9350835299794813</v>
      </c>
      <c r="S17" s="14">
        <f>DMAX($A$22:S$273,('Grading Scale'!AD$1+1),'Grading Scale'!$F$1:$F$2)</f>
        <v>4</v>
      </c>
      <c r="T17" s="14"/>
      <c r="U17" s="16"/>
      <c r="V17" s="14"/>
      <c r="W17" s="11"/>
      <c r="X17" s="11"/>
      <c r="Y17" s="11"/>
    </row>
    <row r="18" spans="1:25" ht="12.75">
      <c r="A18" s="14"/>
      <c r="B18" s="14" t="s">
        <v>3</v>
      </c>
      <c r="C18" s="21">
        <f aca="true" t="shared" si="2" ref="C18:L18">C21/$M$21</f>
        <v>0</v>
      </c>
      <c r="D18" s="21">
        <f t="shared" si="2"/>
        <v>0.16764705882352943</v>
      </c>
      <c r="E18" s="21">
        <f t="shared" si="2"/>
        <v>0.15588235294117647</v>
      </c>
      <c r="F18" s="21">
        <f t="shared" si="2"/>
        <v>0.32941176470588235</v>
      </c>
      <c r="G18" s="21">
        <f t="shared" si="2"/>
        <v>0.3470588235294118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14"/>
      <c r="N18" s="14" t="s">
        <v>25</v>
      </c>
      <c r="O18" s="14" t="s">
        <v>25</v>
      </c>
      <c r="P18" s="14">
        <f>DMIN($A$22:P$273,('Grading Scale'!AA$1+1),'Grading Scale'!$F$1:$F$2)</f>
        <v>-83.28494750117098</v>
      </c>
      <c r="Q18" s="14" t="s">
        <v>35</v>
      </c>
      <c r="R18" s="14">
        <f>DMIN($A$22:R$273,('Grading Scale'!AC$1+1),'Grading Scale'!$F$1:$F$2)</f>
        <v>2.2481546836853408</v>
      </c>
      <c r="S18" s="14">
        <f>DMIN($A$22:S$273,('Grading Scale'!AD$1+1),'Grading Scale'!$F$1:$F$2)</f>
        <v>2.3</v>
      </c>
      <c r="T18" s="14"/>
      <c r="U18" s="14"/>
      <c r="V18" s="14"/>
      <c r="W18" s="11"/>
      <c r="X18" s="11"/>
      <c r="Y18" s="11"/>
    </row>
    <row r="19" spans="1:25" ht="12.75">
      <c r="A19" s="14"/>
      <c r="B19" s="14" t="s">
        <v>23</v>
      </c>
      <c r="C19" s="14">
        <f aca="true" t="shared" si="3" ref="C19:L19">IF(C21=0,0,IF($A$12="yes",+C21/C14,+C21))</f>
        <v>0</v>
      </c>
      <c r="D19" s="14">
        <f t="shared" si="3"/>
        <v>1.6217211575461299</v>
      </c>
      <c r="E19" s="14">
        <f t="shared" si="3"/>
        <v>1.7927068365774377</v>
      </c>
      <c r="F19" s="14">
        <f t="shared" si="3"/>
        <v>1.9025246359618648</v>
      </c>
      <c r="G19" s="14">
        <f t="shared" si="3"/>
        <v>1.7403517029473385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 t="s">
        <v>57</v>
      </c>
      <c r="N19" s="14" t="s">
        <v>8</v>
      </c>
      <c r="O19" s="14" t="s">
        <v>58</v>
      </c>
      <c r="P19" s="22">
        <f>DAVERAGE($A$22:P$273,('Grading Scale'!AA$1+1),'Grading Scale'!$F$1:$F$2)</f>
        <v>2.3514363917240725E-15</v>
      </c>
      <c r="Q19" s="14" t="s">
        <v>34</v>
      </c>
      <c r="R19" s="14">
        <f>DAVERAGE($A$22:R$273,('Grading Scale'!AC$1+1),'Grading Scale'!$F$1:$F$2)</f>
        <v>3.245999999999999</v>
      </c>
      <c r="S19" s="14">
        <f>DAVERAGE($A$22:S$273,('Grading Scale'!AD$1+1),'Grading Scale'!$F$1:$F$2)</f>
        <v>3.2503597122302192</v>
      </c>
      <c r="T19" s="14"/>
      <c r="U19" s="23"/>
      <c r="V19" s="14"/>
      <c r="W19" s="11"/>
      <c r="X19" s="11"/>
      <c r="Y19" s="11"/>
    </row>
    <row r="20" spans="1:25" ht="12.75">
      <c r="A20" s="14" t="s">
        <v>67</v>
      </c>
      <c r="B20" s="14"/>
      <c r="C20" s="14">
        <f>Scores!C11</f>
        <v>0</v>
      </c>
      <c r="D20" s="14">
        <f>Scores!D11</f>
        <v>0</v>
      </c>
      <c r="E20" s="14">
        <f>Scores!E11</f>
        <v>0</v>
      </c>
      <c r="F20" s="14">
        <f>Scores!F11</f>
        <v>0</v>
      </c>
      <c r="G20" s="14">
        <f>Scores!G11</f>
        <v>0</v>
      </c>
      <c r="H20" s="14">
        <f>Scores!H11</f>
        <v>0</v>
      </c>
      <c r="I20" s="14">
        <f>Scores!I11</f>
        <v>0</v>
      </c>
      <c r="J20" s="14">
        <f>Scores!J11</f>
        <v>0</v>
      </c>
      <c r="K20" s="14">
        <f>Scores!K11</f>
        <v>0</v>
      </c>
      <c r="L20" s="14">
        <f>Scores!L11</f>
        <v>0</v>
      </c>
      <c r="M20" s="23">
        <f>SUM(C20:L20)</f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1"/>
      <c r="X20" s="11"/>
      <c r="Y20" s="11"/>
    </row>
    <row r="21" spans="1:25" ht="12.75">
      <c r="A21" s="14"/>
      <c r="B21" s="24" t="s">
        <v>63</v>
      </c>
      <c r="C21" s="14">
        <f>Scores!C12</f>
        <v>0</v>
      </c>
      <c r="D21" s="14">
        <f>Scores!D12</f>
        <v>5.7</v>
      </c>
      <c r="E21" s="14">
        <f>Scores!E12</f>
        <v>5.3</v>
      </c>
      <c r="F21" s="14">
        <f>Scores!F12</f>
        <v>11.2</v>
      </c>
      <c r="G21" s="14">
        <f>Scores!G12</f>
        <v>11.8</v>
      </c>
      <c r="H21" s="14">
        <f>Scores!H12</f>
        <v>0</v>
      </c>
      <c r="I21" s="14">
        <f>Scores!I12</f>
        <v>0</v>
      </c>
      <c r="J21" s="14">
        <f>Scores!J12</f>
        <v>0</v>
      </c>
      <c r="K21" s="14">
        <f>Scores!K12</f>
        <v>0</v>
      </c>
      <c r="L21" s="14">
        <f>Scores!L12</f>
        <v>0</v>
      </c>
      <c r="M21" s="23">
        <f>SUM(C21:L21)</f>
        <v>34</v>
      </c>
      <c r="N21" s="14">
        <f>Scores!N12</f>
        <v>0</v>
      </c>
      <c r="O21" s="14">
        <f>Scores!O12</f>
        <v>0</v>
      </c>
      <c r="P21" s="14" t="s">
        <v>20</v>
      </c>
      <c r="Q21" s="14" t="s">
        <v>20</v>
      </c>
      <c r="R21" s="19"/>
      <c r="S21" s="25"/>
      <c r="T21" s="14"/>
      <c r="U21" s="14"/>
      <c r="V21" s="14"/>
      <c r="W21" s="11"/>
      <c r="X21" s="11"/>
      <c r="Y21" s="11"/>
    </row>
    <row r="22" spans="1:25" ht="12.75">
      <c r="A22" s="26" t="s">
        <v>13</v>
      </c>
      <c r="B22" s="27" t="s">
        <v>28</v>
      </c>
      <c r="C22" s="28" t="s">
        <v>41</v>
      </c>
      <c r="D22" s="28" t="s">
        <v>43</v>
      </c>
      <c r="E22" s="28" t="s">
        <v>44</v>
      </c>
      <c r="F22" s="28" t="s">
        <v>45</v>
      </c>
      <c r="G22" s="28" t="s">
        <v>46</v>
      </c>
      <c r="H22" s="28" t="s">
        <v>47</v>
      </c>
      <c r="I22" s="28" t="s">
        <v>48</v>
      </c>
      <c r="J22" s="28" t="s">
        <v>49</v>
      </c>
      <c r="K22" s="28" t="s">
        <v>50</v>
      </c>
      <c r="L22" s="28" t="s">
        <v>42</v>
      </c>
      <c r="M22" s="14" t="s">
        <v>36</v>
      </c>
      <c r="N22" s="19" t="s">
        <v>8</v>
      </c>
      <c r="O22" s="19" t="s">
        <v>1</v>
      </c>
      <c r="P22" s="14" t="s">
        <v>2</v>
      </c>
      <c r="Q22" s="14" t="s">
        <v>51</v>
      </c>
      <c r="R22" s="19" t="s">
        <v>62</v>
      </c>
      <c r="S22" s="25" t="s">
        <v>26</v>
      </c>
      <c r="T22" s="27" t="s">
        <v>140</v>
      </c>
      <c r="U22" s="14" t="s">
        <v>31</v>
      </c>
      <c r="V22" s="14"/>
      <c r="W22" s="11"/>
      <c r="X22" s="11"/>
      <c r="Y22" s="11"/>
    </row>
    <row r="23" spans="1:25" s="3" customFormat="1" ht="12.75">
      <c r="A23" s="14" t="str">
        <f>Scores!A14</f>
        <v>yes</v>
      </c>
      <c r="B23" s="14">
        <f>Scores!B14</f>
        <v>1</v>
      </c>
      <c r="C23" s="14">
        <f>Scores!C14</f>
        <v>134</v>
      </c>
      <c r="D23" s="14">
        <f>Scores!D14</f>
        <v>21</v>
      </c>
      <c r="E23" s="14">
        <f>Scores!E14</f>
        <v>20</v>
      </c>
      <c r="F23" s="14">
        <f>Scores!F14</f>
        <v>44</v>
      </c>
      <c r="G23" s="14">
        <f>Scores!G14</f>
        <v>49</v>
      </c>
      <c r="H23" s="14">
        <f>Scores!H14</f>
        <v>0</v>
      </c>
      <c r="I23" s="14">
        <f>Scores!I14</f>
        <v>0</v>
      </c>
      <c r="J23" s="14">
        <f>Scores!J14</f>
        <v>0</v>
      </c>
      <c r="K23" s="14">
        <f>Scores!K14</f>
        <v>0</v>
      </c>
      <c r="L23" s="14">
        <f>Scores!L14</f>
        <v>0</v>
      </c>
      <c r="M23" s="14" t="str">
        <f>Scores!M14</f>
        <v>o</v>
      </c>
      <c r="N23" s="14">
        <f>Scores!N14</f>
        <v>0</v>
      </c>
      <c r="O23" s="14">
        <f>Scores!O14</f>
        <v>0</v>
      </c>
      <c r="P23" s="14">
        <f aca="true" t="shared" si="4" ref="P23:P86">(C23-$C$17)*$C$19+(D23-$D$17)*$D$19+(E23-$E$17)*$E$19+(F23-$F$17)*$F$19+(G23-$G$17)*$G$19+(H23-$H$17)*$H$19+(I23-$I$17)*$I$19+(J23-$J$17)*$J$19+(K23-$K$17)*$K$19+(L23-$L$17)*$L$19</f>
        <v>57.514210549408716</v>
      </c>
      <c r="Q23" s="14">
        <f aca="true" t="shared" si="5" ref="Q23:Q86">(((P23-$P$19)/$P$16)*$S$2)+$S$1</f>
        <v>3.9350835299794813</v>
      </c>
      <c r="R23" s="14">
        <f aca="true" t="shared" si="6" ref="R23:R86">Q23+(N23*N$21)+(O23*O$21)</f>
        <v>3.9350835299794813</v>
      </c>
      <c r="S23" s="29">
        <f>IF(R23&lt;'Grading Scale'!G$8,IF(R23&lt;'Grading Scale'!G$13,'Grading Scale'!E$13,IF(R23&lt;'Grading Scale'!G$12,'Grading Scale'!E$11,IF(R23&lt;'Grading Scale'!G$11,'Grading Scale'!E$9,IF(R23&lt;'Grading Scale'!G$10,'Grading Scale'!E$7,IF(R23&lt;'Grading Scale'!G$9,'Grading Scale'!E$5,'Grading Scale'!E$3))))),IF(R23&lt;'Grading Scale'!G$7,'Grading Scale'!B$13,IF(R23&lt;'Grading Scale'!G$6,'Grading Scale'!B$11,IF(R23&lt;'Grading Scale'!G$5,'Grading Scale'!B$9,IF(R23&lt;'Grading Scale'!G$4,'Grading Scale'!B$7,IF(R23&lt;'Grading Scale'!G$3,'Grading Scale'!B$5,'Grading Scale'!B$3))))))</f>
        <v>4</v>
      </c>
      <c r="T23" s="14">
        <f>Scores!B14</f>
        <v>1</v>
      </c>
      <c r="U23" s="14" t="str">
        <f>IF(S23&gt;='Grading Scale'!B$13,IF(S23='Grading Scale'!B$3,'Grading Scale'!C$3,IF(S23='Grading Scale'!B$5,'Grading Scale'!C$5,IF(S23='Grading Scale'!B$7,'Grading Scale'!C$7,IF(S23='Grading Scale'!B$9,'Grading Scale'!C$9,IF(S23='Grading Scale'!B$11,'Grading Scale'!C$11,'Grading Scale'!C$13))))),IF(S23='Grading Scale'!E$3,'Grading Scale'!F$3,IF(S23='Grading Scale'!E$5,'Grading Scale'!F$5,IF(S23='Grading Scale'!E$7,'Grading Scale'!F$7,IF(S23='Grading Scale'!E$9,'Grading Scale'!F$9,IF(S23='Grading Scale'!E$11,'Grading Scale'!F$11,'Grading Scale'!F$13))))))</f>
        <v>A</v>
      </c>
      <c r="V23" s="14" t="str">
        <f aca="true" t="shared" si="7" ref="V23:V86">IF(P23=$P$17,"BEST"," ")</f>
        <v>BEST</v>
      </c>
      <c r="W23" s="12"/>
      <c r="X23" s="11">
        <f aca="true" t="shared" si="8" ref="X23:X86">IF(W23=0,"",IF(W23=S23,"",IF(W23&gt;S23,"dropped","increased")))</f>
      </c>
      <c r="Y23" s="11"/>
    </row>
    <row r="24" spans="1:25" s="3" customFormat="1" ht="12.75">
      <c r="A24" s="14" t="str">
        <f>Scores!A15</f>
        <v>yes</v>
      </c>
      <c r="B24" s="14">
        <f>Scores!B15</f>
        <v>2</v>
      </c>
      <c r="C24" s="14">
        <f>Scores!C15</f>
        <v>134</v>
      </c>
      <c r="D24" s="14">
        <f>Scores!D15</f>
        <v>23</v>
      </c>
      <c r="E24" s="14">
        <f>Scores!E15</f>
        <v>20</v>
      </c>
      <c r="F24" s="14">
        <f>Scores!F15</f>
        <v>43</v>
      </c>
      <c r="G24" s="14">
        <f>Scores!G15</f>
        <v>48</v>
      </c>
      <c r="H24" s="14">
        <f>Scores!H15</f>
        <v>0</v>
      </c>
      <c r="I24" s="14">
        <f>Scores!I15</f>
        <v>0</v>
      </c>
      <c r="J24" s="14">
        <f>Scores!J15</f>
        <v>0</v>
      </c>
      <c r="K24" s="14">
        <f>Scores!K15</f>
        <v>0</v>
      </c>
      <c r="L24" s="14">
        <f>Scores!L15</f>
        <v>0</v>
      </c>
      <c r="M24" s="14" t="str">
        <f>Scores!M15</f>
        <v>o</v>
      </c>
      <c r="N24" s="14">
        <f>Scores!N15</f>
        <v>0</v>
      </c>
      <c r="O24" s="14">
        <f>Scores!O15</f>
        <v>0</v>
      </c>
      <c r="P24" s="14">
        <f t="shared" si="4"/>
        <v>57.11477652559177</v>
      </c>
      <c r="Q24" s="14">
        <f t="shared" si="5"/>
        <v>3.930297870844175</v>
      </c>
      <c r="R24" s="14">
        <f t="shared" si="6"/>
        <v>3.930297870844175</v>
      </c>
      <c r="S24" s="29">
        <f>IF(R24&lt;'Grading Scale'!G$8,IF(R24&lt;'Grading Scale'!G$13,'Grading Scale'!E$13,IF(R24&lt;'Grading Scale'!G$12,'Grading Scale'!E$11,IF(R24&lt;'Grading Scale'!G$11,'Grading Scale'!E$9,IF(R24&lt;'Grading Scale'!G$10,'Grading Scale'!E$7,IF(R24&lt;'Grading Scale'!G$9,'Grading Scale'!E$5,'Grading Scale'!E$3))))),IF(R24&lt;'Grading Scale'!G$7,'Grading Scale'!B$13,IF(R24&lt;'Grading Scale'!G$6,'Grading Scale'!B$11,IF(R24&lt;'Grading Scale'!G$5,'Grading Scale'!B$9,IF(R24&lt;'Grading Scale'!G$4,'Grading Scale'!B$7,IF(R24&lt;'Grading Scale'!G$3,'Grading Scale'!B$5,'Grading Scale'!B$3))))))</f>
        <v>4</v>
      </c>
      <c r="T24" s="14">
        <f>Scores!B15</f>
        <v>2</v>
      </c>
      <c r="U24" s="14" t="str">
        <f>IF(S24&gt;='Grading Scale'!B$13,IF(S24='Grading Scale'!B$3,'Grading Scale'!C$3,IF(S24='Grading Scale'!B$5,'Grading Scale'!C$5,IF(S24='Grading Scale'!B$7,'Grading Scale'!C$7,IF(S24='Grading Scale'!B$9,'Grading Scale'!C$9,IF(S24='Grading Scale'!B$11,'Grading Scale'!C$11,'Grading Scale'!C$13))))),IF(S24='Grading Scale'!E$3,'Grading Scale'!F$3,IF(S24='Grading Scale'!E$5,'Grading Scale'!F$5,IF(S24='Grading Scale'!E$7,'Grading Scale'!F$7,IF(S24='Grading Scale'!E$9,'Grading Scale'!F$9,IF(S24='Grading Scale'!E$11,'Grading Scale'!F$11,'Grading Scale'!F$13))))))</f>
        <v>A</v>
      </c>
      <c r="V24" s="14" t="str">
        <f t="shared" si="7"/>
        <v> </v>
      </c>
      <c r="W24" s="12"/>
      <c r="X24" s="11">
        <f t="shared" si="8"/>
      </c>
      <c r="Y24" s="11"/>
    </row>
    <row r="25" spans="1:25" s="3" customFormat="1" ht="12.75">
      <c r="A25" s="14" t="str">
        <f>Scores!A16</f>
        <v>yes</v>
      </c>
      <c r="B25" s="14">
        <f>Scores!B16</f>
        <v>3</v>
      </c>
      <c r="C25" s="14">
        <f>Scores!C16</f>
        <v>133</v>
      </c>
      <c r="D25" s="14">
        <f>Scores!D16</f>
        <v>23</v>
      </c>
      <c r="E25" s="14">
        <f>Scores!E16</f>
        <v>19</v>
      </c>
      <c r="F25" s="14">
        <f>Scores!F16</f>
        <v>42</v>
      </c>
      <c r="G25" s="14">
        <f>Scores!G16</f>
        <v>49</v>
      </c>
      <c r="H25" s="14">
        <f>Scores!H16</f>
        <v>0</v>
      </c>
      <c r="I25" s="14">
        <f>Scores!I16</f>
        <v>0</v>
      </c>
      <c r="J25" s="14">
        <f>Scores!J16</f>
        <v>0</v>
      </c>
      <c r="K25" s="14">
        <f>Scores!K16</f>
        <v>0</v>
      </c>
      <c r="L25" s="14">
        <f>Scores!L16</f>
        <v>0</v>
      </c>
      <c r="M25" s="14" t="str">
        <f>Scores!M16</f>
        <v>o</v>
      </c>
      <c r="N25" s="14">
        <f>Scores!N16</f>
        <v>0</v>
      </c>
      <c r="O25" s="14">
        <f>Scores!O16</f>
        <v>0</v>
      </c>
      <c r="P25" s="14">
        <f t="shared" si="4"/>
        <v>55.15989675599981</v>
      </c>
      <c r="Q25" s="14">
        <f t="shared" si="5"/>
        <v>3.9068762600901046</v>
      </c>
      <c r="R25" s="14">
        <f t="shared" si="6"/>
        <v>3.9068762600901046</v>
      </c>
      <c r="S25" s="29">
        <f>IF(R25&lt;'Grading Scale'!G$8,IF(R25&lt;'Grading Scale'!G$13,'Grading Scale'!E$13,IF(R25&lt;'Grading Scale'!G$12,'Grading Scale'!E$11,IF(R25&lt;'Grading Scale'!G$11,'Grading Scale'!E$9,IF(R25&lt;'Grading Scale'!G$10,'Grading Scale'!E$7,IF(R25&lt;'Grading Scale'!G$9,'Grading Scale'!E$5,'Grading Scale'!E$3))))),IF(R25&lt;'Grading Scale'!G$7,'Grading Scale'!B$13,IF(R25&lt;'Grading Scale'!G$6,'Grading Scale'!B$11,IF(R25&lt;'Grading Scale'!G$5,'Grading Scale'!B$9,IF(R25&lt;'Grading Scale'!G$4,'Grading Scale'!B$7,IF(R25&lt;'Grading Scale'!G$3,'Grading Scale'!B$5,'Grading Scale'!B$3))))))</f>
        <v>4</v>
      </c>
      <c r="T25" s="14">
        <f>Scores!B16</f>
        <v>3</v>
      </c>
      <c r="U25" s="14" t="str">
        <f>IF(S25&gt;='Grading Scale'!B$13,IF(S25='Grading Scale'!B$3,'Grading Scale'!C$3,IF(S25='Grading Scale'!B$5,'Grading Scale'!C$5,IF(S25='Grading Scale'!B$7,'Grading Scale'!C$7,IF(S25='Grading Scale'!B$9,'Grading Scale'!C$9,IF(S25='Grading Scale'!B$11,'Grading Scale'!C$11,'Grading Scale'!C$13))))),IF(S25='Grading Scale'!E$3,'Grading Scale'!F$3,IF(S25='Grading Scale'!E$5,'Grading Scale'!F$5,IF(S25='Grading Scale'!E$7,'Grading Scale'!F$7,IF(S25='Grading Scale'!E$9,'Grading Scale'!F$9,IF(S25='Grading Scale'!E$11,'Grading Scale'!F$11,'Grading Scale'!F$13))))))</f>
        <v>A</v>
      </c>
      <c r="V25" s="14" t="str">
        <f t="shared" si="7"/>
        <v> </v>
      </c>
      <c r="W25" s="12"/>
      <c r="X25" s="11">
        <f t="shared" si="8"/>
      </c>
      <c r="Y25" s="11"/>
    </row>
    <row r="26" spans="1:25" s="3" customFormat="1" ht="12.75">
      <c r="A26" s="14" t="str">
        <f>Scores!A17</f>
        <v>yes</v>
      </c>
      <c r="B26" s="14">
        <f>Scores!B17</f>
        <v>4</v>
      </c>
      <c r="C26" s="14">
        <f>Scores!C17</f>
        <v>132</v>
      </c>
      <c r="D26" s="14">
        <f>Scores!D17</f>
        <v>25</v>
      </c>
      <c r="E26" s="14">
        <f>Scores!E17</f>
        <v>18</v>
      </c>
      <c r="F26" s="14">
        <f>Scores!F17</f>
        <v>41</v>
      </c>
      <c r="G26" s="14">
        <f>Scores!G17</f>
        <v>48</v>
      </c>
      <c r="H26" s="14">
        <f>Scores!H17</f>
        <v>0</v>
      </c>
      <c r="I26" s="14">
        <f>Scores!I17</f>
        <v>0</v>
      </c>
      <c r="J26" s="14">
        <f>Scores!J17</f>
        <v>0</v>
      </c>
      <c r="K26" s="14">
        <f>Scores!K17</f>
        <v>0</v>
      </c>
      <c r="L26" s="14">
        <f>Scores!L17</f>
        <v>0</v>
      </c>
      <c r="M26" s="14" t="str">
        <f>Scores!M17</f>
        <v>o</v>
      </c>
      <c r="N26" s="14">
        <f>Scores!N17</f>
        <v>0</v>
      </c>
      <c r="O26" s="14">
        <f>Scores!O17</f>
        <v>0</v>
      </c>
      <c r="P26" s="14">
        <f t="shared" si="4"/>
        <v>52.96775589560543</v>
      </c>
      <c r="Q26" s="14">
        <f t="shared" si="5"/>
        <v>3.880612000390406</v>
      </c>
      <c r="R26" s="14">
        <f t="shared" si="6"/>
        <v>3.880612000390406</v>
      </c>
      <c r="S26" s="29">
        <f>IF(R26&lt;'Grading Scale'!G$8,IF(R26&lt;'Grading Scale'!G$13,'Grading Scale'!E$13,IF(R26&lt;'Grading Scale'!G$12,'Grading Scale'!E$11,IF(R26&lt;'Grading Scale'!G$11,'Grading Scale'!E$9,IF(R26&lt;'Grading Scale'!G$10,'Grading Scale'!E$7,IF(R26&lt;'Grading Scale'!G$9,'Grading Scale'!E$5,'Grading Scale'!E$3))))),IF(R26&lt;'Grading Scale'!G$7,'Grading Scale'!B$13,IF(R26&lt;'Grading Scale'!G$6,'Grading Scale'!B$11,IF(R26&lt;'Grading Scale'!G$5,'Grading Scale'!B$9,IF(R26&lt;'Grading Scale'!G$4,'Grading Scale'!B$7,IF(R26&lt;'Grading Scale'!G$3,'Grading Scale'!B$5,'Grading Scale'!B$3))))))</f>
        <v>4</v>
      </c>
      <c r="T26" s="14">
        <f>Scores!B17</f>
        <v>4</v>
      </c>
      <c r="U26" s="14" t="str">
        <f>IF(S26&gt;='Grading Scale'!B$13,IF(S26='Grading Scale'!B$3,'Grading Scale'!C$3,IF(S26='Grading Scale'!B$5,'Grading Scale'!C$5,IF(S26='Grading Scale'!B$7,'Grading Scale'!C$7,IF(S26='Grading Scale'!B$9,'Grading Scale'!C$9,IF(S26='Grading Scale'!B$11,'Grading Scale'!C$11,'Grading Scale'!C$13))))),IF(S26='Grading Scale'!E$3,'Grading Scale'!F$3,IF(S26='Grading Scale'!E$5,'Grading Scale'!F$5,IF(S26='Grading Scale'!E$7,'Grading Scale'!F$7,IF(S26='Grading Scale'!E$9,'Grading Scale'!F$9,IF(S26='Grading Scale'!E$11,'Grading Scale'!F$11,'Grading Scale'!F$13))))))</f>
        <v>A</v>
      </c>
      <c r="V26" s="14" t="str">
        <f t="shared" si="7"/>
        <v> </v>
      </c>
      <c r="W26" s="12"/>
      <c r="X26" s="11">
        <f t="shared" si="8"/>
      </c>
      <c r="Y26" s="11"/>
    </row>
    <row r="27" spans="1:25" s="3" customFormat="1" ht="12.75">
      <c r="A27" s="14" t="str">
        <f>Scores!A18</f>
        <v>yes</v>
      </c>
      <c r="B27" s="14">
        <f>Scores!B18</f>
        <v>5</v>
      </c>
      <c r="C27" s="14">
        <f>Scores!C18</f>
        <v>131</v>
      </c>
      <c r="D27" s="14">
        <f>Scores!D18</f>
        <v>24</v>
      </c>
      <c r="E27" s="14">
        <f>Scores!E18</f>
        <v>19</v>
      </c>
      <c r="F27" s="14">
        <f>Scores!F18</f>
        <v>41</v>
      </c>
      <c r="G27" s="14">
        <f>Scores!G18</f>
        <v>47</v>
      </c>
      <c r="H27" s="14">
        <f>Scores!H18</f>
        <v>0</v>
      </c>
      <c r="I27" s="14">
        <f>Scores!I18</f>
        <v>0</v>
      </c>
      <c r="J27" s="14">
        <f>Scores!J18</f>
        <v>0</v>
      </c>
      <c r="K27" s="14">
        <f>Scores!K18</f>
        <v>0</v>
      </c>
      <c r="L27" s="14">
        <f>Scores!L18</f>
        <v>0</v>
      </c>
      <c r="M27" s="14" t="str">
        <f>Scores!M18</f>
        <v>o</v>
      </c>
      <c r="N27" s="14">
        <f>Scores!N18</f>
        <v>0</v>
      </c>
      <c r="O27" s="14">
        <f>Scores!O18</f>
        <v>0</v>
      </c>
      <c r="P27" s="14">
        <f t="shared" si="4"/>
        <v>51.398389871689396</v>
      </c>
      <c r="Q27" s="14">
        <f t="shared" si="5"/>
        <v>3.86180926852189</v>
      </c>
      <c r="R27" s="14">
        <f t="shared" si="6"/>
        <v>3.86180926852189</v>
      </c>
      <c r="S27" s="29">
        <f>IF(R27&lt;'Grading Scale'!G$8,IF(R27&lt;'Grading Scale'!G$13,'Grading Scale'!E$13,IF(R27&lt;'Grading Scale'!G$12,'Grading Scale'!E$11,IF(R27&lt;'Grading Scale'!G$11,'Grading Scale'!E$9,IF(R27&lt;'Grading Scale'!G$10,'Grading Scale'!E$7,IF(R27&lt;'Grading Scale'!G$9,'Grading Scale'!E$5,'Grading Scale'!E$3))))),IF(R27&lt;'Grading Scale'!G$7,'Grading Scale'!B$13,IF(R27&lt;'Grading Scale'!G$6,'Grading Scale'!B$11,IF(R27&lt;'Grading Scale'!G$5,'Grading Scale'!B$9,IF(R27&lt;'Grading Scale'!G$4,'Grading Scale'!B$7,IF(R27&lt;'Grading Scale'!G$3,'Grading Scale'!B$5,'Grading Scale'!B$3))))))</f>
        <v>4</v>
      </c>
      <c r="T27" s="14">
        <f>Scores!B18</f>
        <v>5</v>
      </c>
      <c r="U27" s="14" t="str">
        <f>IF(S27&gt;='Grading Scale'!B$13,IF(S27='Grading Scale'!B$3,'Grading Scale'!C$3,IF(S27='Grading Scale'!B$5,'Grading Scale'!C$5,IF(S27='Grading Scale'!B$7,'Grading Scale'!C$7,IF(S27='Grading Scale'!B$9,'Grading Scale'!C$9,IF(S27='Grading Scale'!B$11,'Grading Scale'!C$11,'Grading Scale'!C$13))))),IF(S27='Grading Scale'!E$3,'Grading Scale'!F$3,IF(S27='Grading Scale'!E$5,'Grading Scale'!F$5,IF(S27='Grading Scale'!E$7,'Grading Scale'!F$7,IF(S27='Grading Scale'!E$9,'Grading Scale'!F$9,IF(S27='Grading Scale'!E$11,'Grading Scale'!F$11,'Grading Scale'!F$13))))))</f>
        <v>A</v>
      </c>
      <c r="V27" s="14" t="str">
        <f t="shared" si="7"/>
        <v> </v>
      </c>
      <c r="W27" s="12"/>
      <c r="X27" s="11">
        <f t="shared" si="8"/>
      </c>
      <c r="Y27" s="11"/>
    </row>
    <row r="28" spans="1:25" s="3" customFormat="1" ht="12.75">
      <c r="A28" s="14" t="str">
        <f>Scores!A19</f>
        <v>yes</v>
      </c>
      <c r="B28" s="14">
        <f>Scores!B19</f>
        <v>6</v>
      </c>
      <c r="C28" s="14">
        <f>Scores!C19</f>
        <v>130</v>
      </c>
      <c r="D28" s="14">
        <f>Scores!D19</f>
        <v>23</v>
      </c>
      <c r="E28" s="14">
        <f>Scores!E19</f>
        <v>20</v>
      </c>
      <c r="F28" s="14">
        <f>Scores!F19</f>
        <v>42</v>
      </c>
      <c r="G28" s="14">
        <f>Scores!G19</f>
        <v>45</v>
      </c>
      <c r="H28" s="14">
        <f>Scores!H19</f>
        <v>0</v>
      </c>
      <c r="I28" s="14">
        <f>Scores!I19</f>
        <v>0</v>
      </c>
      <c r="J28" s="14">
        <f>Scores!J19</f>
        <v>0</v>
      </c>
      <c r="K28" s="14">
        <f>Scores!K19</f>
        <v>0</v>
      </c>
      <c r="L28" s="14">
        <f>Scores!L19</f>
        <v>0</v>
      </c>
      <c r="M28" s="14" t="str">
        <f>Scores!M19</f>
        <v>o</v>
      </c>
      <c r="N28" s="14">
        <f>Scores!N19</f>
        <v>0</v>
      </c>
      <c r="O28" s="14">
        <f>Scores!O19</f>
        <v>0</v>
      </c>
      <c r="P28" s="14">
        <f t="shared" si="4"/>
        <v>49.99119678078789</v>
      </c>
      <c r="Q28" s="14">
        <f t="shared" si="5"/>
        <v>3.8449495468430515</v>
      </c>
      <c r="R28" s="14">
        <f t="shared" si="6"/>
        <v>3.8449495468430515</v>
      </c>
      <c r="S28" s="29">
        <f>IF(R28&lt;'Grading Scale'!G$8,IF(R28&lt;'Grading Scale'!G$13,'Grading Scale'!E$13,IF(R28&lt;'Grading Scale'!G$12,'Grading Scale'!E$11,IF(R28&lt;'Grading Scale'!G$11,'Grading Scale'!E$9,IF(R28&lt;'Grading Scale'!G$10,'Grading Scale'!E$7,IF(R28&lt;'Grading Scale'!G$9,'Grading Scale'!E$5,'Grading Scale'!E$3))))),IF(R28&lt;'Grading Scale'!G$7,'Grading Scale'!B$13,IF(R28&lt;'Grading Scale'!G$6,'Grading Scale'!B$11,IF(R28&lt;'Grading Scale'!G$5,'Grading Scale'!B$9,IF(R28&lt;'Grading Scale'!G$4,'Grading Scale'!B$7,IF(R28&lt;'Grading Scale'!G$3,'Grading Scale'!B$5,'Grading Scale'!B$3))))))</f>
        <v>3.7</v>
      </c>
      <c r="T28" s="14">
        <f>Scores!B19</f>
        <v>6</v>
      </c>
      <c r="U28" s="14" t="str">
        <f>IF(S28&gt;='Grading Scale'!B$13,IF(S28='Grading Scale'!B$3,'Grading Scale'!C$3,IF(S28='Grading Scale'!B$5,'Grading Scale'!C$5,IF(S28='Grading Scale'!B$7,'Grading Scale'!C$7,IF(S28='Grading Scale'!B$9,'Grading Scale'!C$9,IF(S28='Grading Scale'!B$11,'Grading Scale'!C$11,'Grading Scale'!C$13))))),IF(S28='Grading Scale'!E$3,'Grading Scale'!F$3,IF(S28='Grading Scale'!E$5,'Grading Scale'!F$5,IF(S28='Grading Scale'!E$7,'Grading Scale'!F$7,IF(S28='Grading Scale'!E$9,'Grading Scale'!F$9,IF(S28='Grading Scale'!E$11,'Grading Scale'!F$11,'Grading Scale'!F$13))))))</f>
        <v>A-   </v>
      </c>
      <c r="V28" s="14" t="str">
        <f t="shared" si="7"/>
        <v> </v>
      </c>
      <c r="W28" s="12"/>
      <c r="X28" s="11">
        <f t="shared" si="8"/>
      </c>
      <c r="Y28" s="11"/>
    </row>
    <row r="29" spans="1:25" s="3" customFormat="1" ht="12.75">
      <c r="A29" s="14" t="str">
        <f>Scores!A20</f>
        <v>yes</v>
      </c>
      <c r="B29" s="14">
        <f>Scores!B20</f>
        <v>7</v>
      </c>
      <c r="C29" s="14">
        <f>Scores!C20</f>
        <v>129</v>
      </c>
      <c r="D29" s="14">
        <f>Scores!D20</f>
        <v>24</v>
      </c>
      <c r="E29" s="14">
        <f>Scores!E20</f>
        <v>18</v>
      </c>
      <c r="F29" s="14">
        <f>Scores!F20</f>
        <v>41</v>
      </c>
      <c r="G29" s="14">
        <f>Scores!G20</f>
        <v>46</v>
      </c>
      <c r="H29" s="14">
        <f>Scores!H20</f>
        <v>0</v>
      </c>
      <c r="I29" s="14">
        <f>Scores!I20</f>
        <v>0</v>
      </c>
      <c r="J29" s="14">
        <f>Scores!J20</f>
        <v>0</v>
      </c>
      <c r="K29" s="14">
        <f>Scores!K20</f>
        <v>0</v>
      </c>
      <c r="L29" s="14">
        <f>Scores!L20</f>
        <v>0</v>
      </c>
      <c r="M29" s="14" t="str">
        <f>Scores!M20</f>
        <v>o</v>
      </c>
      <c r="N29" s="14">
        <f>Scores!N20</f>
        <v>0</v>
      </c>
      <c r="O29" s="14">
        <f>Scores!O20</f>
        <v>0</v>
      </c>
      <c r="P29" s="14">
        <f t="shared" si="4"/>
        <v>47.865331332164615</v>
      </c>
      <c r="Q29" s="14">
        <f t="shared" si="5"/>
        <v>3.8194793395046354</v>
      </c>
      <c r="R29" s="14">
        <f t="shared" si="6"/>
        <v>3.8194793395046354</v>
      </c>
      <c r="S29" s="29">
        <f>IF(R29&lt;'Grading Scale'!G$8,IF(R29&lt;'Grading Scale'!G$13,'Grading Scale'!E$13,IF(R29&lt;'Grading Scale'!G$12,'Grading Scale'!E$11,IF(R29&lt;'Grading Scale'!G$11,'Grading Scale'!E$9,IF(R29&lt;'Grading Scale'!G$10,'Grading Scale'!E$7,IF(R29&lt;'Grading Scale'!G$9,'Grading Scale'!E$5,'Grading Scale'!E$3))))),IF(R29&lt;'Grading Scale'!G$7,'Grading Scale'!B$13,IF(R29&lt;'Grading Scale'!G$6,'Grading Scale'!B$11,IF(R29&lt;'Grading Scale'!G$5,'Grading Scale'!B$9,IF(R29&lt;'Grading Scale'!G$4,'Grading Scale'!B$7,IF(R29&lt;'Grading Scale'!G$3,'Grading Scale'!B$5,'Grading Scale'!B$3))))))</f>
        <v>3.7</v>
      </c>
      <c r="T29" s="14">
        <f>Scores!B20</f>
        <v>7</v>
      </c>
      <c r="U29" s="14" t="str">
        <f>IF(S29&gt;='Grading Scale'!B$13,IF(S29='Grading Scale'!B$3,'Grading Scale'!C$3,IF(S29='Grading Scale'!B$5,'Grading Scale'!C$5,IF(S29='Grading Scale'!B$7,'Grading Scale'!C$7,IF(S29='Grading Scale'!B$9,'Grading Scale'!C$9,IF(S29='Grading Scale'!B$11,'Grading Scale'!C$11,'Grading Scale'!C$13))))),IF(S29='Grading Scale'!E$3,'Grading Scale'!F$3,IF(S29='Grading Scale'!E$5,'Grading Scale'!F$5,IF(S29='Grading Scale'!E$7,'Grading Scale'!F$7,IF(S29='Grading Scale'!E$9,'Grading Scale'!F$9,IF(S29='Grading Scale'!E$11,'Grading Scale'!F$11,'Grading Scale'!F$13))))))</f>
        <v>A-   </v>
      </c>
      <c r="V29" s="14" t="str">
        <f t="shared" si="7"/>
        <v> </v>
      </c>
      <c r="W29" s="12"/>
      <c r="X29" s="11">
        <f t="shared" si="8"/>
      </c>
      <c r="Y29" s="11"/>
    </row>
    <row r="30" spans="1:25" s="3" customFormat="1" ht="12.75">
      <c r="A30" s="14" t="str">
        <f>Scores!A21</f>
        <v>yes</v>
      </c>
      <c r="B30" s="14">
        <f>Scores!B21</f>
        <v>8</v>
      </c>
      <c r="C30" s="14">
        <f>Scores!C21</f>
        <v>129</v>
      </c>
      <c r="D30" s="14">
        <f>Scores!D21</f>
        <v>24</v>
      </c>
      <c r="E30" s="14">
        <f>Scores!E21</f>
        <v>18</v>
      </c>
      <c r="F30" s="14">
        <f>Scores!F21</f>
        <v>39</v>
      </c>
      <c r="G30" s="14">
        <f>Scores!G21</f>
        <v>48</v>
      </c>
      <c r="H30" s="14">
        <f>Scores!H21</f>
        <v>0</v>
      </c>
      <c r="I30" s="14">
        <f>Scores!I21</f>
        <v>0</v>
      </c>
      <c r="J30" s="14">
        <f>Scores!J21</f>
        <v>0</v>
      </c>
      <c r="K30" s="14">
        <f>Scores!K21</f>
        <v>0</v>
      </c>
      <c r="L30" s="14">
        <f>Scores!L21</f>
        <v>0</v>
      </c>
      <c r="M30" s="14" t="str">
        <f>Scores!M21</f>
        <v>o</v>
      </c>
      <c r="N30" s="14">
        <f>Scores!N21</f>
        <v>0</v>
      </c>
      <c r="O30" s="14">
        <f>Scores!O21</f>
        <v>0</v>
      </c>
      <c r="P30" s="14">
        <f t="shared" si="4"/>
        <v>47.54098546613557</v>
      </c>
      <c r="Q30" s="14">
        <f t="shared" si="5"/>
        <v>3.8155933191252798</v>
      </c>
      <c r="R30" s="14">
        <f t="shared" si="6"/>
        <v>3.8155933191252798</v>
      </c>
      <c r="S30" s="29">
        <f>IF(R30&lt;'Grading Scale'!G$8,IF(R30&lt;'Grading Scale'!G$13,'Grading Scale'!E$13,IF(R30&lt;'Grading Scale'!G$12,'Grading Scale'!E$11,IF(R30&lt;'Grading Scale'!G$11,'Grading Scale'!E$9,IF(R30&lt;'Grading Scale'!G$10,'Grading Scale'!E$7,IF(R30&lt;'Grading Scale'!G$9,'Grading Scale'!E$5,'Grading Scale'!E$3))))),IF(R30&lt;'Grading Scale'!G$7,'Grading Scale'!B$13,IF(R30&lt;'Grading Scale'!G$6,'Grading Scale'!B$11,IF(R30&lt;'Grading Scale'!G$5,'Grading Scale'!B$9,IF(R30&lt;'Grading Scale'!G$4,'Grading Scale'!B$7,IF(R30&lt;'Grading Scale'!G$3,'Grading Scale'!B$5,'Grading Scale'!B$3))))))</f>
        <v>3.7</v>
      </c>
      <c r="T30" s="14">
        <f>Scores!B21</f>
        <v>8</v>
      </c>
      <c r="U30" s="14" t="str">
        <f>IF(S30&gt;='Grading Scale'!B$13,IF(S30='Grading Scale'!B$3,'Grading Scale'!C$3,IF(S30='Grading Scale'!B$5,'Grading Scale'!C$5,IF(S30='Grading Scale'!B$7,'Grading Scale'!C$7,IF(S30='Grading Scale'!B$9,'Grading Scale'!C$9,IF(S30='Grading Scale'!B$11,'Grading Scale'!C$11,'Grading Scale'!C$13))))),IF(S30='Grading Scale'!E$3,'Grading Scale'!F$3,IF(S30='Grading Scale'!E$5,'Grading Scale'!F$5,IF(S30='Grading Scale'!E$7,'Grading Scale'!F$7,IF(S30='Grading Scale'!E$9,'Grading Scale'!F$9,IF(S30='Grading Scale'!E$11,'Grading Scale'!F$11,'Grading Scale'!F$13))))))</f>
        <v>A-   </v>
      </c>
      <c r="V30" s="14" t="str">
        <f t="shared" si="7"/>
        <v> </v>
      </c>
      <c r="W30" s="12"/>
      <c r="X30" s="11">
        <f t="shared" si="8"/>
      </c>
      <c r="Y30" s="11"/>
    </row>
    <row r="31" spans="1:25" s="3" customFormat="1" ht="12.75">
      <c r="A31" s="14" t="str">
        <f>Scores!A22</f>
        <v>yes</v>
      </c>
      <c r="B31" s="14">
        <f>Scores!B22</f>
        <v>9</v>
      </c>
      <c r="C31" s="14">
        <f>Scores!C22</f>
        <v>128</v>
      </c>
      <c r="D31" s="14">
        <f>Scores!D22</f>
        <v>22</v>
      </c>
      <c r="E31" s="14">
        <f>Scores!E22</f>
        <v>19</v>
      </c>
      <c r="F31" s="14">
        <f>Scores!F22</f>
        <v>42</v>
      </c>
      <c r="G31" s="14">
        <f>Scores!G22</f>
        <v>45</v>
      </c>
      <c r="H31" s="14">
        <f>Scores!H22</f>
        <v>0</v>
      </c>
      <c r="I31" s="14">
        <f>Scores!I22</f>
        <v>0</v>
      </c>
      <c r="J31" s="14">
        <f>Scores!J22</f>
        <v>0</v>
      </c>
      <c r="K31" s="14">
        <f>Scores!K22</f>
        <v>0</v>
      </c>
      <c r="L31" s="14">
        <f>Scores!L22</f>
        <v>0</v>
      </c>
      <c r="M31" s="14" t="str">
        <f>Scores!M22</f>
        <v>o</v>
      </c>
      <c r="N31" s="14">
        <f>Scores!N22</f>
        <v>0</v>
      </c>
      <c r="O31" s="14">
        <f>Scores!O22</f>
        <v>0</v>
      </c>
      <c r="P31" s="14">
        <f t="shared" si="4"/>
        <v>46.576768786664324</v>
      </c>
      <c r="Q31" s="14">
        <f t="shared" si="5"/>
        <v>3.8040409422986112</v>
      </c>
      <c r="R31" s="14">
        <f t="shared" si="6"/>
        <v>3.8040409422986112</v>
      </c>
      <c r="S31" s="29">
        <f>IF(R31&lt;'Grading Scale'!G$8,IF(R31&lt;'Grading Scale'!G$13,'Grading Scale'!E$13,IF(R31&lt;'Grading Scale'!G$12,'Grading Scale'!E$11,IF(R31&lt;'Grading Scale'!G$11,'Grading Scale'!E$9,IF(R31&lt;'Grading Scale'!G$10,'Grading Scale'!E$7,IF(R31&lt;'Grading Scale'!G$9,'Grading Scale'!E$5,'Grading Scale'!E$3))))),IF(R31&lt;'Grading Scale'!G$7,'Grading Scale'!B$13,IF(R31&lt;'Grading Scale'!G$6,'Grading Scale'!B$11,IF(R31&lt;'Grading Scale'!G$5,'Grading Scale'!B$9,IF(R31&lt;'Grading Scale'!G$4,'Grading Scale'!B$7,IF(R31&lt;'Grading Scale'!G$3,'Grading Scale'!B$5,'Grading Scale'!B$3))))))</f>
        <v>3.7</v>
      </c>
      <c r="T31" s="14">
        <f>Scores!B22</f>
        <v>9</v>
      </c>
      <c r="U31" s="14" t="str">
        <f>IF(S31&gt;='Grading Scale'!B$13,IF(S31='Grading Scale'!B$3,'Grading Scale'!C$3,IF(S31='Grading Scale'!B$5,'Grading Scale'!C$5,IF(S31='Grading Scale'!B$7,'Grading Scale'!C$7,IF(S31='Grading Scale'!B$9,'Grading Scale'!C$9,IF(S31='Grading Scale'!B$11,'Grading Scale'!C$11,'Grading Scale'!C$13))))),IF(S31='Grading Scale'!E$3,'Grading Scale'!F$3,IF(S31='Grading Scale'!E$5,'Grading Scale'!F$5,IF(S31='Grading Scale'!E$7,'Grading Scale'!F$7,IF(S31='Grading Scale'!E$9,'Grading Scale'!F$9,IF(S31='Grading Scale'!E$11,'Grading Scale'!F$11,'Grading Scale'!F$13))))))</f>
        <v>A-   </v>
      </c>
      <c r="V31" s="14" t="str">
        <f t="shared" si="7"/>
        <v> </v>
      </c>
      <c r="W31" s="12"/>
      <c r="X31" s="11">
        <f t="shared" si="8"/>
      </c>
      <c r="Y31" s="11"/>
    </row>
    <row r="32" spans="1:25" s="3" customFormat="1" ht="12.75">
      <c r="A32" s="14" t="str">
        <f>Scores!A23</f>
        <v>yes</v>
      </c>
      <c r="B32" s="14">
        <f>Scores!B23</f>
        <v>10</v>
      </c>
      <c r="C32" s="14">
        <f>Scores!C23</f>
        <v>127</v>
      </c>
      <c r="D32" s="14">
        <f>Scores!D23</f>
        <v>25</v>
      </c>
      <c r="E32" s="14">
        <f>Scores!E23</f>
        <v>18</v>
      </c>
      <c r="F32" s="14">
        <f>Scores!F23</f>
        <v>40</v>
      </c>
      <c r="G32" s="14">
        <f>Scores!G23</f>
        <v>44</v>
      </c>
      <c r="H32" s="14">
        <f>Scores!H23</f>
        <v>0</v>
      </c>
      <c r="I32" s="14">
        <f>Scores!I23</f>
        <v>0</v>
      </c>
      <c r="J32" s="14">
        <f>Scores!J23</f>
        <v>0</v>
      </c>
      <c r="K32" s="14">
        <f>Scores!K23</f>
        <v>0</v>
      </c>
      <c r="L32" s="14">
        <f>Scores!L23</f>
        <v>0</v>
      </c>
      <c r="M32" s="14" t="str">
        <f>Scores!M23</f>
        <v>o</v>
      </c>
      <c r="N32" s="14">
        <f>Scores!N23</f>
        <v>0</v>
      </c>
      <c r="O32" s="14">
        <f>Scores!O23</f>
        <v>0</v>
      </c>
      <c r="P32" s="14">
        <f t="shared" si="4"/>
        <v>44.10382444785421</v>
      </c>
      <c r="Q32" s="14">
        <f t="shared" si="5"/>
        <v>3.774412347936421</v>
      </c>
      <c r="R32" s="14">
        <f t="shared" si="6"/>
        <v>3.774412347936421</v>
      </c>
      <c r="S32" s="29">
        <f>IF(R32&lt;'Grading Scale'!G$8,IF(R32&lt;'Grading Scale'!G$13,'Grading Scale'!E$13,IF(R32&lt;'Grading Scale'!G$12,'Grading Scale'!E$11,IF(R32&lt;'Grading Scale'!G$11,'Grading Scale'!E$9,IF(R32&lt;'Grading Scale'!G$10,'Grading Scale'!E$7,IF(R32&lt;'Grading Scale'!G$9,'Grading Scale'!E$5,'Grading Scale'!E$3))))),IF(R32&lt;'Grading Scale'!G$7,'Grading Scale'!B$13,IF(R32&lt;'Grading Scale'!G$6,'Grading Scale'!B$11,IF(R32&lt;'Grading Scale'!G$5,'Grading Scale'!B$9,IF(R32&lt;'Grading Scale'!G$4,'Grading Scale'!B$7,IF(R32&lt;'Grading Scale'!G$3,'Grading Scale'!B$5,'Grading Scale'!B$3))))))</f>
        <v>3.7</v>
      </c>
      <c r="T32" s="14">
        <f>Scores!B23</f>
        <v>10</v>
      </c>
      <c r="U32" s="14" t="str">
        <f>IF(S32&gt;='Grading Scale'!B$13,IF(S32='Grading Scale'!B$3,'Grading Scale'!C$3,IF(S32='Grading Scale'!B$5,'Grading Scale'!C$5,IF(S32='Grading Scale'!B$7,'Grading Scale'!C$7,IF(S32='Grading Scale'!B$9,'Grading Scale'!C$9,IF(S32='Grading Scale'!B$11,'Grading Scale'!C$11,'Grading Scale'!C$13))))),IF(S32='Grading Scale'!E$3,'Grading Scale'!F$3,IF(S32='Grading Scale'!E$5,'Grading Scale'!F$5,IF(S32='Grading Scale'!E$7,'Grading Scale'!F$7,IF(S32='Grading Scale'!E$9,'Grading Scale'!F$9,IF(S32='Grading Scale'!E$11,'Grading Scale'!F$11,'Grading Scale'!F$13))))))</f>
        <v>A-   </v>
      </c>
      <c r="V32" s="14" t="str">
        <f t="shared" si="7"/>
        <v> </v>
      </c>
      <c r="W32" s="12"/>
      <c r="X32" s="11">
        <f t="shared" si="8"/>
      </c>
      <c r="Y32" s="11"/>
    </row>
    <row r="33" spans="1:25" s="3" customFormat="1" ht="12.75">
      <c r="A33" s="14" t="str">
        <f>Scores!A24</f>
        <v>yes</v>
      </c>
      <c r="B33" s="14">
        <f>Scores!B24</f>
        <v>11</v>
      </c>
      <c r="C33" s="14">
        <f>Scores!C24</f>
        <v>125</v>
      </c>
      <c r="D33" s="14">
        <f>Scores!D24</f>
        <v>21</v>
      </c>
      <c r="E33" s="14">
        <f>Scores!E24</f>
        <v>18</v>
      </c>
      <c r="F33" s="14">
        <f>Scores!F24</f>
        <v>40</v>
      </c>
      <c r="G33" s="14">
        <f>Scores!G24</f>
        <v>46</v>
      </c>
      <c r="H33" s="14">
        <f>Scores!H24</f>
        <v>0</v>
      </c>
      <c r="I33" s="14">
        <f>Scores!I24</f>
        <v>0</v>
      </c>
      <c r="J33" s="14">
        <f>Scores!J24</f>
        <v>0</v>
      </c>
      <c r="K33" s="14">
        <f>Scores!K24</f>
        <v>0</v>
      </c>
      <c r="L33" s="14">
        <f>Scores!L24</f>
        <v>0</v>
      </c>
      <c r="M33" s="14" t="str">
        <f>Scores!M24</f>
        <v>o</v>
      </c>
      <c r="N33" s="14">
        <f>Scores!N24</f>
        <v>0</v>
      </c>
      <c r="O33" s="14">
        <f>Scores!O24</f>
        <v>0</v>
      </c>
      <c r="P33" s="14">
        <f t="shared" si="4"/>
        <v>41.09764322356436</v>
      </c>
      <c r="Q33" s="14">
        <f t="shared" si="5"/>
        <v>3.738394988921954</v>
      </c>
      <c r="R33" s="14">
        <f t="shared" si="6"/>
        <v>3.738394988921954</v>
      </c>
      <c r="S33" s="29">
        <f>IF(R33&lt;'Grading Scale'!G$8,IF(R33&lt;'Grading Scale'!G$13,'Grading Scale'!E$13,IF(R33&lt;'Grading Scale'!G$12,'Grading Scale'!E$11,IF(R33&lt;'Grading Scale'!G$11,'Grading Scale'!E$9,IF(R33&lt;'Grading Scale'!G$10,'Grading Scale'!E$7,IF(R33&lt;'Grading Scale'!G$9,'Grading Scale'!E$5,'Grading Scale'!E$3))))),IF(R33&lt;'Grading Scale'!G$7,'Grading Scale'!B$13,IF(R33&lt;'Grading Scale'!G$6,'Grading Scale'!B$11,IF(R33&lt;'Grading Scale'!G$5,'Grading Scale'!B$9,IF(R33&lt;'Grading Scale'!G$4,'Grading Scale'!B$7,IF(R33&lt;'Grading Scale'!G$3,'Grading Scale'!B$5,'Grading Scale'!B$3))))))</f>
        <v>3.7</v>
      </c>
      <c r="T33" s="14">
        <f>Scores!B24</f>
        <v>11</v>
      </c>
      <c r="U33" s="14" t="str">
        <f>IF(S33&gt;='Grading Scale'!B$13,IF(S33='Grading Scale'!B$3,'Grading Scale'!C$3,IF(S33='Grading Scale'!B$5,'Grading Scale'!C$5,IF(S33='Grading Scale'!B$7,'Grading Scale'!C$7,IF(S33='Grading Scale'!B$9,'Grading Scale'!C$9,IF(S33='Grading Scale'!B$11,'Grading Scale'!C$11,'Grading Scale'!C$13))))),IF(S33='Grading Scale'!E$3,'Grading Scale'!F$3,IF(S33='Grading Scale'!E$5,'Grading Scale'!F$5,IF(S33='Grading Scale'!E$7,'Grading Scale'!F$7,IF(S33='Grading Scale'!E$9,'Grading Scale'!F$9,IF(S33='Grading Scale'!E$11,'Grading Scale'!F$11,'Grading Scale'!F$13))))))</f>
        <v>A-   </v>
      </c>
      <c r="V33" s="14" t="str">
        <f t="shared" si="7"/>
        <v> </v>
      </c>
      <c r="W33" s="12"/>
      <c r="X33" s="11">
        <f t="shared" si="8"/>
      </c>
      <c r="Y33" s="11"/>
    </row>
    <row r="34" spans="1:25" s="3" customFormat="1" ht="12.75">
      <c r="A34" s="14" t="str">
        <f>Scores!A25</f>
        <v>yes</v>
      </c>
      <c r="B34" s="14">
        <f>Scores!B25</f>
        <v>12</v>
      </c>
      <c r="C34" s="14">
        <f>Scores!C25</f>
        <v>125</v>
      </c>
      <c r="D34" s="14">
        <f>Scores!D25</f>
        <v>23</v>
      </c>
      <c r="E34" s="14">
        <f>Scores!E25</f>
        <v>17</v>
      </c>
      <c r="F34" s="14">
        <f>Scores!F25</f>
        <v>39</v>
      </c>
      <c r="G34" s="14">
        <f>Scores!G25</f>
        <v>46</v>
      </c>
      <c r="H34" s="14">
        <f>Scores!H25</f>
        <v>0</v>
      </c>
      <c r="I34" s="14">
        <f>Scores!I25</f>
        <v>0</v>
      </c>
      <c r="J34" s="14">
        <f>Scores!J25</f>
        <v>0</v>
      </c>
      <c r="K34" s="14">
        <f>Scores!K25</f>
        <v>0</v>
      </c>
      <c r="L34" s="14">
        <f>Scores!L25</f>
        <v>0</v>
      </c>
      <c r="M34" s="14" t="str">
        <f>Scores!M25</f>
        <v>o</v>
      </c>
      <c r="N34" s="14">
        <f>Scores!N25</f>
        <v>0</v>
      </c>
      <c r="O34" s="14">
        <f>Scores!O25</f>
        <v>0</v>
      </c>
      <c r="P34" s="14">
        <f t="shared" si="4"/>
        <v>40.64585406611732</v>
      </c>
      <c r="Q34" s="14">
        <f t="shared" si="5"/>
        <v>3.732982057675117</v>
      </c>
      <c r="R34" s="14">
        <f t="shared" si="6"/>
        <v>3.732982057675117</v>
      </c>
      <c r="S34" s="29">
        <f>IF(R34&lt;'Grading Scale'!G$8,IF(R34&lt;'Grading Scale'!G$13,'Grading Scale'!E$13,IF(R34&lt;'Grading Scale'!G$12,'Grading Scale'!E$11,IF(R34&lt;'Grading Scale'!G$11,'Grading Scale'!E$9,IF(R34&lt;'Grading Scale'!G$10,'Grading Scale'!E$7,IF(R34&lt;'Grading Scale'!G$9,'Grading Scale'!E$5,'Grading Scale'!E$3))))),IF(R34&lt;'Grading Scale'!G$7,'Grading Scale'!B$13,IF(R34&lt;'Grading Scale'!G$6,'Grading Scale'!B$11,IF(R34&lt;'Grading Scale'!G$5,'Grading Scale'!B$9,IF(R34&lt;'Grading Scale'!G$4,'Grading Scale'!B$7,IF(R34&lt;'Grading Scale'!G$3,'Grading Scale'!B$5,'Grading Scale'!B$3))))))</f>
        <v>3.7</v>
      </c>
      <c r="T34" s="14">
        <f>Scores!B25</f>
        <v>12</v>
      </c>
      <c r="U34" s="14" t="str">
        <f>IF(S34&gt;='Grading Scale'!B$13,IF(S34='Grading Scale'!B$3,'Grading Scale'!C$3,IF(S34='Grading Scale'!B$5,'Grading Scale'!C$5,IF(S34='Grading Scale'!B$7,'Grading Scale'!C$7,IF(S34='Grading Scale'!B$9,'Grading Scale'!C$9,IF(S34='Grading Scale'!B$11,'Grading Scale'!C$11,'Grading Scale'!C$13))))),IF(S34='Grading Scale'!E$3,'Grading Scale'!F$3,IF(S34='Grading Scale'!E$5,'Grading Scale'!F$5,IF(S34='Grading Scale'!E$7,'Grading Scale'!F$7,IF(S34='Grading Scale'!E$9,'Grading Scale'!F$9,IF(S34='Grading Scale'!E$11,'Grading Scale'!F$11,'Grading Scale'!F$13))))))</f>
        <v>A-   </v>
      </c>
      <c r="V34" s="14" t="str">
        <f t="shared" si="7"/>
        <v> </v>
      </c>
      <c r="W34" s="12"/>
      <c r="X34" s="11">
        <f t="shared" si="8"/>
      </c>
      <c r="Y34" s="11"/>
    </row>
    <row r="35" spans="1:25" s="3" customFormat="1" ht="12.75">
      <c r="A35" s="14" t="str">
        <f>Scores!A26</f>
        <v>yes</v>
      </c>
      <c r="B35" s="14">
        <f>Scores!B26</f>
        <v>13</v>
      </c>
      <c r="C35" s="14">
        <f>Scores!C26</f>
        <v>124</v>
      </c>
      <c r="D35" s="14">
        <f>Scores!D26</f>
        <v>25</v>
      </c>
      <c r="E35" s="14">
        <f>Scores!E26</f>
        <v>21</v>
      </c>
      <c r="F35" s="14">
        <f>Scores!F26</f>
        <v>36</v>
      </c>
      <c r="G35" s="14">
        <f>Scores!G26</f>
        <v>42</v>
      </c>
      <c r="H35" s="14">
        <f>Scores!H26</f>
        <v>0</v>
      </c>
      <c r="I35" s="14">
        <f>Scores!I26</f>
        <v>0</v>
      </c>
      <c r="J35" s="14">
        <f>Scores!J26</f>
        <v>0</v>
      </c>
      <c r="K35" s="14">
        <f>Scores!K26</f>
        <v>0</v>
      </c>
      <c r="L35" s="14">
        <f>Scores!L26</f>
        <v>0</v>
      </c>
      <c r="M35" s="14" t="str">
        <f>Scores!M26</f>
        <v>o</v>
      </c>
      <c r="N35" s="14">
        <f>Scores!N26</f>
        <v>0</v>
      </c>
      <c r="O35" s="14">
        <f>Scores!O26</f>
        <v>0</v>
      </c>
      <c r="P35" s="14">
        <f t="shared" si="4"/>
        <v>38.39114300784438</v>
      </c>
      <c r="Q35" s="14">
        <f t="shared" si="5"/>
        <v>3.7059681381537186</v>
      </c>
      <c r="R35" s="14">
        <f t="shared" si="6"/>
        <v>3.7059681381537186</v>
      </c>
      <c r="S35" s="29">
        <f>IF(R35&lt;'Grading Scale'!G$8,IF(R35&lt;'Grading Scale'!G$13,'Grading Scale'!E$13,IF(R35&lt;'Grading Scale'!G$12,'Grading Scale'!E$11,IF(R35&lt;'Grading Scale'!G$11,'Grading Scale'!E$9,IF(R35&lt;'Grading Scale'!G$10,'Grading Scale'!E$7,IF(R35&lt;'Grading Scale'!G$9,'Grading Scale'!E$5,'Grading Scale'!E$3))))),IF(R35&lt;'Grading Scale'!G$7,'Grading Scale'!B$13,IF(R35&lt;'Grading Scale'!G$6,'Grading Scale'!B$11,IF(R35&lt;'Grading Scale'!G$5,'Grading Scale'!B$9,IF(R35&lt;'Grading Scale'!G$4,'Grading Scale'!B$7,IF(R35&lt;'Grading Scale'!G$3,'Grading Scale'!B$5,'Grading Scale'!B$3))))))</f>
        <v>3.7</v>
      </c>
      <c r="T35" s="14">
        <f>Scores!B26</f>
        <v>13</v>
      </c>
      <c r="U35" s="14" t="str">
        <f>IF(S35&gt;='Grading Scale'!B$13,IF(S35='Grading Scale'!B$3,'Grading Scale'!C$3,IF(S35='Grading Scale'!B$5,'Grading Scale'!C$5,IF(S35='Grading Scale'!B$7,'Grading Scale'!C$7,IF(S35='Grading Scale'!B$9,'Grading Scale'!C$9,IF(S35='Grading Scale'!B$11,'Grading Scale'!C$11,'Grading Scale'!C$13))))),IF(S35='Grading Scale'!E$3,'Grading Scale'!F$3,IF(S35='Grading Scale'!E$5,'Grading Scale'!F$5,IF(S35='Grading Scale'!E$7,'Grading Scale'!F$7,IF(S35='Grading Scale'!E$9,'Grading Scale'!F$9,IF(S35='Grading Scale'!E$11,'Grading Scale'!F$11,'Grading Scale'!F$13))))))</f>
        <v>A-   </v>
      </c>
      <c r="V35" s="14" t="str">
        <f t="shared" si="7"/>
        <v> </v>
      </c>
      <c r="W35" s="12"/>
      <c r="X35" s="11">
        <f t="shared" si="8"/>
      </c>
      <c r="Y35" s="11"/>
    </row>
    <row r="36" spans="1:25" s="3" customFormat="1" ht="12.75">
      <c r="A36" s="14" t="str">
        <f>Scores!A27</f>
        <v>yes</v>
      </c>
      <c r="B36" s="14">
        <f>Scores!B27</f>
        <v>14</v>
      </c>
      <c r="C36" s="14">
        <f>Scores!C27</f>
        <v>122</v>
      </c>
      <c r="D36" s="14">
        <f>Scores!D27</f>
        <v>21</v>
      </c>
      <c r="E36" s="14">
        <f>Scores!E27</f>
        <v>16</v>
      </c>
      <c r="F36" s="14">
        <f>Scores!F27</f>
        <v>41</v>
      </c>
      <c r="G36" s="14">
        <f>Scores!G27</f>
        <v>44</v>
      </c>
      <c r="H36" s="14">
        <f>Scores!H27</f>
        <v>0</v>
      </c>
      <c r="I36" s="14">
        <f>Scores!I27</f>
        <v>0</v>
      </c>
      <c r="J36" s="14">
        <f>Scores!J27</f>
        <v>0</v>
      </c>
      <c r="K36" s="14">
        <f>Scores!K27</f>
        <v>0</v>
      </c>
      <c r="L36" s="14">
        <f>Scores!L27</f>
        <v>0</v>
      </c>
      <c r="M36" s="14" t="str">
        <f>Scores!M27</f>
        <v>o</v>
      </c>
      <c r="N36" s="14">
        <f>Scores!N27</f>
        <v>0</v>
      </c>
      <c r="O36" s="14">
        <f>Scores!O27</f>
        <v>0</v>
      </c>
      <c r="P36" s="14">
        <f t="shared" si="4"/>
        <v>35.93405078047668</v>
      </c>
      <c r="Q36" s="14">
        <f t="shared" si="5"/>
        <v>3.676529469529985</v>
      </c>
      <c r="R36" s="14">
        <f t="shared" si="6"/>
        <v>3.676529469529985</v>
      </c>
      <c r="S36" s="29">
        <f>IF(R36&lt;'Grading Scale'!G$8,IF(R36&lt;'Grading Scale'!G$13,'Grading Scale'!E$13,IF(R36&lt;'Grading Scale'!G$12,'Grading Scale'!E$11,IF(R36&lt;'Grading Scale'!G$11,'Grading Scale'!E$9,IF(R36&lt;'Grading Scale'!G$10,'Grading Scale'!E$7,IF(R36&lt;'Grading Scale'!G$9,'Grading Scale'!E$5,'Grading Scale'!E$3))))),IF(R36&lt;'Grading Scale'!G$7,'Grading Scale'!B$13,IF(R36&lt;'Grading Scale'!G$6,'Grading Scale'!B$11,IF(R36&lt;'Grading Scale'!G$5,'Grading Scale'!B$9,IF(R36&lt;'Grading Scale'!G$4,'Grading Scale'!B$7,IF(R36&lt;'Grading Scale'!G$3,'Grading Scale'!B$5,'Grading Scale'!B$3))))))</f>
        <v>3.7</v>
      </c>
      <c r="T36" s="14">
        <f>Scores!B27</f>
        <v>14</v>
      </c>
      <c r="U36" s="14" t="str">
        <f>IF(S36&gt;='Grading Scale'!B$13,IF(S36='Grading Scale'!B$3,'Grading Scale'!C$3,IF(S36='Grading Scale'!B$5,'Grading Scale'!C$5,IF(S36='Grading Scale'!B$7,'Grading Scale'!C$7,IF(S36='Grading Scale'!B$9,'Grading Scale'!C$9,IF(S36='Grading Scale'!B$11,'Grading Scale'!C$11,'Grading Scale'!C$13))))),IF(S36='Grading Scale'!E$3,'Grading Scale'!F$3,IF(S36='Grading Scale'!E$5,'Grading Scale'!F$5,IF(S36='Grading Scale'!E$7,'Grading Scale'!F$7,IF(S36='Grading Scale'!E$9,'Grading Scale'!F$9,IF(S36='Grading Scale'!E$11,'Grading Scale'!F$11,'Grading Scale'!F$13))))))</f>
        <v>A-   </v>
      </c>
      <c r="V36" s="14" t="str">
        <f t="shared" si="7"/>
        <v> </v>
      </c>
      <c r="W36" s="12"/>
      <c r="X36" s="11">
        <f t="shared" si="8"/>
      </c>
      <c r="Y36" s="11"/>
    </row>
    <row r="37" spans="1:25" s="3" customFormat="1" ht="12.75">
      <c r="A37" s="14" t="str">
        <f>Scores!A28</f>
        <v>yes</v>
      </c>
      <c r="B37" s="14">
        <f>Scores!B28</f>
        <v>15</v>
      </c>
      <c r="C37" s="14">
        <f>Scores!C28</f>
        <v>122</v>
      </c>
      <c r="D37" s="14">
        <f>Scores!D28</f>
        <v>21</v>
      </c>
      <c r="E37" s="14">
        <f>Scores!E28</f>
        <v>19</v>
      </c>
      <c r="F37" s="14">
        <f>Scores!F28</f>
        <v>38</v>
      </c>
      <c r="G37" s="14">
        <f>Scores!G28</f>
        <v>44</v>
      </c>
      <c r="H37" s="14">
        <f>Scores!H28</f>
        <v>0</v>
      </c>
      <c r="I37" s="14">
        <f>Scores!I28</f>
        <v>0</v>
      </c>
      <c r="J37" s="14">
        <f>Scores!J28</f>
        <v>0</v>
      </c>
      <c r="K37" s="14">
        <f>Scores!K28</f>
        <v>0</v>
      </c>
      <c r="L37" s="14">
        <f>Scores!L28</f>
        <v>0</v>
      </c>
      <c r="M37" s="14" t="str">
        <f>Scores!M28</f>
        <v>o</v>
      </c>
      <c r="N37" s="14">
        <f>Scores!N28</f>
        <v>0</v>
      </c>
      <c r="O37" s="14">
        <f>Scores!O28</f>
        <v>0</v>
      </c>
      <c r="P37" s="14">
        <f t="shared" si="4"/>
        <v>35.60459738232339</v>
      </c>
      <c r="Q37" s="14">
        <f t="shared" si="5"/>
        <v>3.672582255295545</v>
      </c>
      <c r="R37" s="14">
        <f t="shared" si="6"/>
        <v>3.672582255295545</v>
      </c>
      <c r="S37" s="29">
        <f>IF(R37&lt;'Grading Scale'!G$8,IF(R37&lt;'Grading Scale'!G$13,'Grading Scale'!E$13,IF(R37&lt;'Grading Scale'!G$12,'Grading Scale'!E$11,IF(R37&lt;'Grading Scale'!G$11,'Grading Scale'!E$9,IF(R37&lt;'Grading Scale'!G$10,'Grading Scale'!E$7,IF(R37&lt;'Grading Scale'!G$9,'Grading Scale'!E$5,'Grading Scale'!E$3))))),IF(R37&lt;'Grading Scale'!G$7,'Grading Scale'!B$13,IF(R37&lt;'Grading Scale'!G$6,'Grading Scale'!B$11,IF(R37&lt;'Grading Scale'!G$5,'Grading Scale'!B$9,IF(R37&lt;'Grading Scale'!G$4,'Grading Scale'!B$7,IF(R37&lt;'Grading Scale'!G$3,'Grading Scale'!B$5,'Grading Scale'!B$3))))))</f>
        <v>3.7</v>
      </c>
      <c r="T37" s="14">
        <f>Scores!B28</f>
        <v>15</v>
      </c>
      <c r="U37" s="14" t="str">
        <f>IF(S37&gt;='Grading Scale'!B$13,IF(S37='Grading Scale'!B$3,'Grading Scale'!C$3,IF(S37='Grading Scale'!B$5,'Grading Scale'!C$5,IF(S37='Grading Scale'!B$7,'Grading Scale'!C$7,IF(S37='Grading Scale'!B$9,'Grading Scale'!C$9,IF(S37='Grading Scale'!B$11,'Grading Scale'!C$11,'Grading Scale'!C$13))))),IF(S37='Grading Scale'!E$3,'Grading Scale'!F$3,IF(S37='Grading Scale'!E$5,'Grading Scale'!F$5,IF(S37='Grading Scale'!E$7,'Grading Scale'!F$7,IF(S37='Grading Scale'!E$9,'Grading Scale'!F$9,IF(S37='Grading Scale'!E$11,'Grading Scale'!F$11,'Grading Scale'!F$13))))))</f>
        <v>A-   </v>
      </c>
      <c r="V37" s="14" t="str">
        <f t="shared" si="7"/>
        <v> </v>
      </c>
      <c r="W37" s="12"/>
      <c r="X37" s="11">
        <f t="shared" si="8"/>
      </c>
      <c r="Y37" s="11"/>
    </row>
    <row r="38" spans="1:25" s="3" customFormat="1" ht="12.75">
      <c r="A38" s="14" t="str">
        <f>Scores!A29</f>
        <v>yes</v>
      </c>
      <c r="B38" s="14">
        <f>Scores!B29</f>
        <v>16</v>
      </c>
      <c r="C38" s="14">
        <f>Scores!C29</f>
        <v>121</v>
      </c>
      <c r="D38" s="14">
        <f>Scores!D29</f>
        <v>22</v>
      </c>
      <c r="E38" s="14">
        <f>Scores!E29</f>
        <v>17</v>
      </c>
      <c r="F38" s="14">
        <f>Scores!F29</f>
        <v>38</v>
      </c>
      <c r="G38" s="14">
        <f>Scores!G29</f>
        <v>44</v>
      </c>
      <c r="H38" s="14">
        <f>Scores!H29</f>
        <v>0</v>
      </c>
      <c r="I38" s="14">
        <f>Scores!I29</f>
        <v>0</v>
      </c>
      <c r="J38" s="14">
        <f>Scores!J29</f>
        <v>0</v>
      </c>
      <c r="K38" s="14">
        <f>Scores!K29</f>
        <v>0</v>
      </c>
      <c r="L38" s="14">
        <f>Scores!L29</f>
        <v>0</v>
      </c>
      <c r="M38" s="14" t="str">
        <f>Scores!M29</f>
        <v>o</v>
      </c>
      <c r="N38" s="14">
        <f>Scores!N29</f>
        <v>0</v>
      </c>
      <c r="O38" s="14">
        <f>Scores!O29</f>
        <v>0</v>
      </c>
      <c r="P38" s="14">
        <f t="shared" si="4"/>
        <v>33.64090486671465</v>
      </c>
      <c r="Q38" s="14">
        <f t="shared" si="5"/>
        <v>3.649055058146807</v>
      </c>
      <c r="R38" s="14">
        <f t="shared" si="6"/>
        <v>3.649055058146807</v>
      </c>
      <c r="S38" s="29">
        <f>IF(R38&lt;'Grading Scale'!G$8,IF(R38&lt;'Grading Scale'!G$13,'Grading Scale'!E$13,IF(R38&lt;'Grading Scale'!G$12,'Grading Scale'!E$11,IF(R38&lt;'Grading Scale'!G$11,'Grading Scale'!E$9,IF(R38&lt;'Grading Scale'!G$10,'Grading Scale'!E$7,IF(R38&lt;'Grading Scale'!G$9,'Grading Scale'!E$5,'Grading Scale'!E$3))))),IF(R38&lt;'Grading Scale'!G$7,'Grading Scale'!B$13,IF(R38&lt;'Grading Scale'!G$6,'Grading Scale'!B$11,IF(R38&lt;'Grading Scale'!G$5,'Grading Scale'!B$9,IF(R38&lt;'Grading Scale'!G$4,'Grading Scale'!B$7,IF(R38&lt;'Grading Scale'!G$3,'Grading Scale'!B$5,'Grading Scale'!B$3))))))</f>
        <v>3.7</v>
      </c>
      <c r="T38" s="14">
        <f>Scores!B29</f>
        <v>16</v>
      </c>
      <c r="U38" s="14" t="str">
        <f>IF(S38&gt;='Grading Scale'!B$13,IF(S38='Grading Scale'!B$3,'Grading Scale'!C$3,IF(S38='Grading Scale'!B$5,'Grading Scale'!C$5,IF(S38='Grading Scale'!B$7,'Grading Scale'!C$7,IF(S38='Grading Scale'!B$9,'Grading Scale'!C$9,IF(S38='Grading Scale'!B$11,'Grading Scale'!C$11,'Grading Scale'!C$13))))),IF(S38='Grading Scale'!E$3,'Grading Scale'!F$3,IF(S38='Grading Scale'!E$5,'Grading Scale'!F$5,IF(S38='Grading Scale'!E$7,'Grading Scale'!F$7,IF(S38='Grading Scale'!E$9,'Grading Scale'!F$9,IF(S38='Grading Scale'!E$11,'Grading Scale'!F$11,'Grading Scale'!F$13))))))</f>
        <v>A-   </v>
      </c>
      <c r="V38" s="14" t="str">
        <f t="shared" si="7"/>
        <v> </v>
      </c>
      <c r="W38" s="12"/>
      <c r="X38" s="11">
        <f t="shared" si="8"/>
      </c>
      <c r="Y38" s="11"/>
    </row>
    <row r="39" spans="1:25" s="3" customFormat="1" ht="12.75">
      <c r="A39" s="14" t="str">
        <f>Scores!A30</f>
        <v>yes</v>
      </c>
      <c r="B39" s="14">
        <f>Scores!B30</f>
        <v>17</v>
      </c>
      <c r="C39" s="14">
        <f>Scores!C30</f>
        <v>121</v>
      </c>
      <c r="D39" s="14">
        <f>Scores!D30</f>
        <v>23</v>
      </c>
      <c r="E39" s="14">
        <f>Scores!E30</f>
        <v>18</v>
      </c>
      <c r="F39" s="14">
        <f>Scores!F30</f>
        <v>37</v>
      </c>
      <c r="G39" s="14">
        <f>Scores!G30</f>
        <v>43</v>
      </c>
      <c r="H39" s="14">
        <f>Scores!H30</f>
        <v>0</v>
      </c>
      <c r="I39" s="14">
        <f>Scores!I30</f>
        <v>0</v>
      </c>
      <c r="J39" s="14">
        <f>Scores!J30</f>
        <v>0</v>
      </c>
      <c r="K39" s="14">
        <f>Scores!K30</f>
        <v>0</v>
      </c>
      <c r="L39" s="14">
        <f>Scores!L30</f>
        <v>0</v>
      </c>
      <c r="M39" s="14" t="str">
        <f>Scores!M30</f>
        <v>o</v>
      </c>
      <c r="N39" s="14">
        <f>Scores!N30</f>
        <v>0</v>
      </c>
      <c r="O39" s="14">
        <f>Scores!O30</f>
        <v>0</v>
      </c>
      <c r="P39" s="14">
        <f t="shared" si="4"/>
        <v>33.412456521929016</v>
      </c>
      <c r="Q39" s="14">
        <f t="shared" si="5"/>
        <v>3.6463179955958465</v>
      </c>
      <c r="R39" s="14">
        <f t="shared" si="6"/>
        <v>3.6463179955958465</v>
      </c>
      <c r="S39" s="29">
        <f>IF(R39&lt;'Grading Scale'!G$8,IF(R39&lt;'Grading Scale'!G$13,'Grading Scale'!E$13,IF(R39&lt;'Grading Scale'!G$12,'Grading Scale'!E$11,IF(R39&lt;'Grading Scale'!G$11,'Grading Scale'!E$9,IF(R39&lt;'Grading Scale'!G$10,'Grading Scale'!E$7,IF(R39&lt;'Grading Scale'!G$9,'Grading Scale'!E$5,'Grading Scale'!E$3))))),IF(R39&lt;'Grading Scale'!G$7,'Grading Scale'!B$13,IF(R39&lt;'Grading Scale'!G$6,'Grading Scale'!B$11,IF(R39&lt;'Grading Scale'!G$5,'Grading Scale'!B$9,IF(R39&lt;'Grading Scale'!G$4,'Grading Scale'!B$7,IF(R39&lt;'Grading Scale'!G$3,'Grading Scale'!B$5,'Grading Scale'!B$3))))))</f>
        <v>3.7</v>
      </c>
      <c r="T39" s="14">
        <f>Scores!B30</f>
        <v>17</v>
      </c>
      <c r="U39" s="14" t="str">
        <f>IF(S39&gt;='Grading Scale'!B$13,IF(S39='Grading Scale'!B$3,'Grading Scale'!C$3,IF(S39='Grading Scale'!B$5,'Grading Scale'!C$5,IF(S39='Grading Scale'!B$7,'Grading Scale'!C$7,IF(S39='Grading Scale'!B$9,'Grading Scale'!C$9,IF(S39='Grading Scale'!B$11,'Grading Scale'!C$11,'Grading Scale'!C$13))))),IF(S39='Grading Scale'!E$3,'Grading Scale'!F$3,IF(S39='Grading Scale'!E$5,'Grading Scale'!F$5,IF(S39='Grading Scale'!E$7,'Grading Scale'!F$7,IF(S39='Grading Scale'!E$9,'Grading Scale'!F$9,IF(S39='Grading Scale'!E$11,'Grading Scale'!F$11,'Grading Scale'!F$13))))))</f>
        <v>A-   </v>
      </c>
      <c r="V39" s="14" t="str">
        <f t="shared" si="7"/>
        <v> </v>
      </c>
      <c r="W39" s="12"/>
      <c r="X39" s="11">
        <f t="shared" si="8"/>
      </c>
      <c r="Y39" s="11"/>
    </row>
    <row r="40" spans="1:25" s="3" customFormat="1" ht="12.75">
      <c r="A40" s="14" t="str">
        <f>Scores!A31</f>
        <v>yes</v>
      </c>
      <c r="B40" s="14">
        <f>Scores!B31</f>
        <v>18</v>
      </c>
      <c r="C40" s="14">
        <f>Scores!C31</f>
        <v>120</v>
      </c>
      <c r="D40" s="14">
        <f>Scores!D31</f>
        <v>19</v>
      </c>
      <c r="E40" s="14">
        <f>Scores!E31</f>
        <v>20</v>
      </c>
      <c r="F40" s="14">
        <f>Scores!F31</f>
        <v>40</v>
      </c>
      <c r="G40" s="14">
        <f>Scores!G31</f>
        <v>41</v>
      </c>
      <c r="H40" s="14">
        <f>Scores!H31</f>
        <v>0</v>
      </c>
      <c r="I40" s="14">
        <f>Scores!I31</f>
        <v>0</v>
      </c>
      <c r="J40" s="14">
        <f>Scores!J31</f>
        <v>0</v>
      </c>
      <c r="K40" s="14">
        <f>Scores!K31</f>
        <v>0</v>
      </c>
      <c r="L40" s="14">
        <f>Scores!L31</f>
        <v>0</v>
      </c>
      <c r="M40" s="14" t="str">
        <f>Scores!M31</f>
        <v>o</v>
      </c>
      <c r="N40" s="14">
        <f>Scores!N31</f>
        <v>0</v>
      </c>
      <c r="O40" s="14">
        <f>Scores!O31</f>
        <v>0</v>
      </c>
      <c r="P40" s="14">
        <f t="shared" si="4"/>
        <v>32.73785606689029</v>
      </c>
      <c r="Q40" s="14">
        <f t="shared" si="5"/>
        <v>3.638235539826337</v>
      </c>
      <c r="R40" s="14">
        <f t="shared" si="6"/>
        <v>3.638235539826337</v>
      </c>
      <c r="S40" s="29">
        <f>IF(R40&lt;'Grading Scale'!G$8,IF(R40&lt;'Grading Scale'!G$13,'Grading Scale'!E$13,IF(R40&lt;'Grading Scale'!G$12,'Grading Scale'!E$11,IF(R40&lt;'Grading Scale'!G$11,'Grading Scale'!E$9,IF(R40&lt;'Grading Scale'!G$10,'Grading Scale'!E$7,IF(R40&lt;'Grading Scale'!G$9,'Grading Scale'!E$5,'Grading Scale'!E$3))))),IF(R40&lt;'Grading Scale'!G$7,'Grading Scale'!B$13,IF(R40&lt;'Grading Scale'!G$6,'Grading Scale'!B$11,IF(R40&lt;'Grading Scale'!G$5,'Grading Scale'!B$9,IF(R40&lt;'Grading Scale'!G$4,'Grading Scale'!B$7,IF(R40&lt;'Grading Scale'!G$3,'Grading Scale'!B$5,'Grading Scale'!B$3))))))</f>
        <v>3.7</v>
      </c>
      <c r="T40" s="14">
        <f>Scores!B31</f>
        <v>18</v>
      </c>
      <c r="U40" s="14" t="str">
        <f>IF(S40&gt;='Grading Scale'!B$13,IF(S40='Grading Scale'!B$3,'Grading Scale'!C$3,IF(S40='Grading Scale'!B$5,'Grading Scale'!C$5,IF(S40='Grading Scale'!B$7,'Grading Scale'!C$7,IF(S40='Grading Scale'!B$9,'Grading Scale'!C$9,IF(S40='Grading Scale'!B$11,'Grading Scale'!C$11,'Grading Scale'!C$13))))),IF(S40='Grading Scale'!E$3,'Grading Scale'!F$3,IF(S40='Grading Scale'!E$5,'Grading Scale'!F$5,IF(S40='Grading Scale'!E$7,'Grading Scale'!F$7,IF(S40='Grading Scale'!E$9,'Grading Scale'!F$9,IF(S40='Grading Scale'!E$11,'Grading Scale'!F$11,'Grading Scale'!F$13))))))</f>
        <v>A-   </v>
      </c>
      <c r="V40" s="14" t="str">
        <f t="shared" si="7"/>
        <v> </v>
      </c>
      <c r="W40" s="12"/>
      <c r="X40" s="11">
        <f t="shared" si="8"/>
      </c>
      <c r="Y40" s="11"/>
    </row>
    <row r="41" spans="1:25" s="3" customFormat="1" ht="12.75">
      <c r="A41" s="14" t="str">
        <f>Scores!A32</f>
        <v>yes</v>
      </c>
      <c r="B41" s="14">
        <f>Scores!B32</f>
        <v>19</v>
      </c>
      <c r="C41" s="14">
        <f>Scores!C32</f>
        <v>119</v>
      </c>
      <c r="D41" s="14">
        <f>Scores!D32</f>
        <v>19</v>
      </c>
      <c r="E41" s="14">
        <f>Scores!E32</f>
        <v>16</v>
      </c>
      <c r="F41" s="14">
        <f>Scores!F32</f>
        <v>41</v>
      </c>
      <c r="G41" s="14">
        <f>Scores!G32</f>
        <v>43</v>
      </c>
      <c r="H41" s="14">
        <f>Scores!H32</f>
        <v>0</v>
      </c>
      <c r="I41" s="14">
        <f>Scores!I32</f>
        <v>0</v>
      </c>
      <c r="J41" s="14">
        <f>Scores!J32</f>
        <v>0</v>
      </c>
      <c r="K41" s="14">
        <f>Scores!K32</f>
        <v>0</v>
      </c>
      <c r="L41" s="14">
        <f>Scores!L32</f>
        <v>0</v>
      </c>
      <c r="M41" s="14" t="str">
        <f>Scores!M32</f>
        <v>o</v>
      </c>
      <c r="N41" s="14">
        <f>Scores!N32</f>
        <v>0</v>
      </c>
      <c r="O41" s="14">
        <f>Scores!O32</f>
        <v>0</v>
      </c>
      <c r="P41" s="14">
        <f t="shared" si="4"/>
        <v>30.95025676243708</v>
      </c>
      <c r="Q41" s="14">
        <f t="shared" si="5"/>
        <v>3.6168181331170284</v>
      </c>
      <c r="R41" s="14">
        <f t="shared" si="6"/>
        <v>3.6168181331170284</v>
      </c>
      <c r="S41" s="29">
        <f>IF(R41&lt;'Grading Scale'!G$8,IF(R41&lt;'Grading Scale'!G$13,'Grading Scale'!E$13,IF(R41&lt;'Grading Scale'!G$12,'Grading Scale'!E$11,IF(R41&lt;'Grading Scale'!G$11,'Grading Scale'!E$9,IF(R41&lt;'Grading Scale'!G$10,'Grading Scale'!E$7,IF(R41&lt;'Grading Scale'!G$9,'Grading Scale'!E$5,'Grading Scale'!E$3))))),IF(R41&lt;'Grading Scale'!G$7,'Grading Scale'!B$13,IF(R41&lt;'Grading Scale'!G$6,'Grading Scale'!B$11,IF(R41&lt;'Grading Scale'!G$5,'Grading Scale'!B$9,IF(R41&lt;'Grading Scale'!G$4,'Grading Scale'!B$7,IF(R41&lt;'Grading Scale'!G$3,'Grading Scale'!B$5,'Grading Scale'!B$3))))))</f>
        <v>3.7</v>
      </c>
      <c r="T41" s="14">
        <f>Scores!B32</f>
        <v>19</v>
      </c>
      <c r="U41" s="14" t="str">
        <f>IF(S41&gt;='Grading Scale'!B$13,IF(S41='Grading Scale'!B$3,'Grading Scale'!C$3,IF(S41='Grading Scale'!B$5,'Grading Scale'!C$5,IF(S41='Grading Scale'!B$7,'Grading Scale'!C$7,IF(S41='Grading Scale'!B$9,'Grading Scale'!C$9,IF(S41='Grading Scale'!B$11,'Grading Scale'!C$11,'Grading Scale'!C$13))))),IF(S41='Grading Scale'!E$3,'Grading Scale'!F$3,IF(S41='Grading Scale'!E$5,'Grading Scale'!F$5,IF(S41='Grading Scale'!E$7,'Grading Scale'!F$7,IF(S41='Grading Scale'!E$9,'Grading Scale'!F$9,IF(S41='Grading Scale'!E$11,'Grading Scale'!F$11,'Grading Scale'!F$13))))))</f>
        <v>A-   </v>
      </c>
      <c r="V41" s="14" t="str">
        <f t="shared" si="7"/>
        <v> </v>
      </c>
      <c r="W41" s="12"/>
      <c r="X41" s="11">
        <f t="shared" si="8"/>
      </c>
      <c r="Y41" s="11"/>
    </row>
    <row r="42" spans="1:25" s="3" customFormat="1" ht="12.75">
      <c r="A42" s="14" t="str">
        <f>Scores!A33</f>
        <v>yes</v>
      </c>
      <c r="B42" s="14">
        <f>Scores!B33</f>
        <v>20</v>
      </c>
      <c r="C42" s="14">
        <f>Scores!C33</f>
        <v>119</v>
      </c>
      <c r="D42" s="14">
        <f>Scores!D33</f>
        <v>19</v>
      </c>
      <c r="E42" s="14">
        <f>Scores!E33</f>
        <v>15</v>
      </c>
      <c r="F42" s="14">
        <f>Scores!F33</f>
        <v>39</v>
      </c>
      <c r="G42" s="14">
        <f>Scores!G33</f>
        <v>46</v>
      </c>
      <c r="H42" s="14">
        <f>Scores!H33</f>
        <v>0</v>
      </c>
      <c r="I42" s="14">
        <f>Scores!I33</f>
        <v>0</v>
      </c>
      <c r="J42" s="14">
        <f>Scores!J33</f>
        <v>0</v>
      </c>
      <c r="K42" s="14">
        <f>Scores!K33</f>
        <v>0</v>
      </c>
      <c r="L42" s="14">
        <f>Scores!L33</f>
        <v>0</v>
      </c>
      <c r="M42" s="14" t="str">
        <f>Scores!M33</f>
        <v>o</v>
      </c>
      <c r="N42" s="14">
        <f>Scores!N33</f>
        <v>0</v>
      </c>
      <c r="O42" s="14">
        <f>Scores!O33</f>
        <v>0</v>
      </c>
      <c r="P42" s="14">
        <f t="shared" si="4"/>
        <v>30.573555762777925</v>
      </c>
      <c r="Q42" s="14">
        <f t="shared" si="5"/>
        <v>3.6123048406261415</v>
      </c>
      <c r="R42" s="14">
        <f t="shared" si="6"/>
        <v>3.6123048406261415</v>
      </c>
      <c r="S42" s="29">
        <f>IF(R42&lt;'Grading Scale'!G$8,IF(R42&lt;'Grading Scale'!G$13,'Grading Scale'!E$13,IF(R42&lt;'Grading Scale'!G$12,'Grading Scale'!E$11,IF(R42&lt;'Grading Scale'!G$11,'Grading Scale'!E$9,IF(R42&lt;'Grading Scale'!G$10,'Grading Scale'!E$7,IF(R42&lt;'Grading Scale'!G$9,'Grading Scale'!E$5,'Grading Scale'!E$3))))),IF(R42&lt;'Grading Scale'!G$7,'Grading Scale'!B$13,IF(R42&lt;'Grading Scale'!G$6,'Grading Scale'!B$11,IF(R42&lt;'Grading Scale'!G$5,'Grading Scale'!B$9,IF(R42&lt;'Grading Scale'!G$4,'Grading Scale'!B$7,IF(R42&lt;'Grading Scale'!G$3,'Grading Scale'!B$5,'Grading Scale'!B$3))))))</f>
        <v>3.7</v>
      </c>
      <c r="T42" s="14">
        <f>Scores!B33</f>
        <v>20</v>
      </c>
      <c r="U42" s="14" t="str">
        <f>IF(S42&gt;='Grading Scale'!B$13,IF(S42='Grading Scale'!B$3,'Grading Scale'!C$3,IF(S42='Grading Scale'!B$5,'Grading Scale'!C$5,IF(S42='Grading Scale'!B$7,'Grading Scale'!C$7,IF(S42='Grading Scale'!B$9,'Grading Scale'!C$9,IF(S42='Grading Scale'!B$11,'Grading Scale'!C$11,'Grading Scale'!C$13))))),IF(S42='Grading Scale'!E$3,'Grading Scale'!F$3,IF(S42='Grading Scale'!E$5,'Grading Scale'!F$5,IF(S42='Grading Scale'!E$7,'Grading Scale'!F$7,IF(S42='Grading Scale'!E$9,'Grading Scale'!F$9,IF(S42='Grading Scale'!E$11,'Grading Scale'!F$11,'Grading Scale'!F$13))))))</f>
        <v>A-   </v>
      </c>
      <c r="V42" s="14" t="str">
        <f t="shared" si="7"/>
        <v> </v>
      </c>
      <c r="W42" s="12"/>
      <c r="X42" s="11">
        <f t="shared" si="8"/>
      </c>
      <c r="Y42" s="11"/>
    </row>
    <row r="43" spans="1:25" s="3" customFormat="1" ht="12.75">
      <c r="A43" s="14" t="str">
        <f>Scores!A34</f>
        <v>yes</v>
      </c>
      <c r="B43" s="14">
        <f>Scores!B34</f>
        <v>21</v>
      </c>
      <c r="C43" s="14">
        <f>Scores!C34</f>
        <v>119</v>
      </c>
      <c r="D43" s="14">
        <f>Scores!D34</f>
        <v>21</v>
      </c>
      <c r="E43" s="14">
        <f>Scores!E34</f>
        <v>20</v>
      </c>
      <c r="F43" s="14">
        <f>Scores!F34</f>
        <v>36</v>
      </c>
      <c r="G43" s="14">
        <f>Scores!G34</f>
        <v>42</v>
      </c>
      <c r="H43" s="14">
        <f>Scores!H34</f>
        <v>0</v>
      </c>
      <c r="I43" s="14">
        <f>Scores!I34</f>
        <v>0</v>
      </c>
      <c r="J43" s="14">
        <f>Scores!J34</f>
        <v>0</v>
      </c>
      <c r="K43" s="14">
        <f>Scores!K34</f>
        <v>0</v>
      </c>
      <c r="L43" s="14">
        <f>Scores!L34</f>
        <v>0</v>
      </c>
      <c r="M43" s="14" t="str">
        <f>Scores!M34</f>
        <v>o</v>
      </c>
      <c r="N43" s="14">
        <f>Scores!N34</f>
        <v>0</v>
      </c>
      <c r="O43" s="14">
        <f>Scores!O34</f>
        <v>0</v>
      </c>
      <c r="P43" s="14">
        <f t="shared" si="4"/>
        <v>30.111551541082427</v>
      </c>
      <c r="Q43" s="14">
        <f t="shared" si="5"/>
        <v>3.6067695216691362</v>
      </c>
      <c r="R43" s="14">
        <f t="shared" si="6"/>
        <v>3.6067695216691362</v>
      </c>
      <c r="S43" s="29">
        <f>IF(R43&lt;'Grading Scale'!G$8,IF(R43&lt;'Grading Scale'!G$13,'Grading Scale'!E$13,IF(R43&lt;'Grading Scale'!G$12,'Grading Scale'!E$11,IF(R43&lt;'Grading Scale'!G$11,'Grading Scale'!E$9,IF(R43&lt;'Grading Scale'!G$10,'Grading Scale'!E$7,IF(R43&lt;'Grading Scale'!G$9,'Grading Scale'!E$5,'Grading Scale'!E$3))))),IF(R43&lt;'Grading Scale'!G$7,'Grading Scale'!B$13,IF(R43&lt;'Grading Scale'!G$6,'Grading Scale'!B$11,IF(R43&lt;'Grading Scale'!G$5,'Grading Scale'!B$9,IF(R43&lt;'Grading Scale'!G$4,'Grading Scale'!B$7,IF(R43&lt;'Grading Scale'!G$3,'Grading Scale'!B$5,'Grading Scale'!B$3))))))</f>
        <v>3.7</v>
      </c>
      <c r="T43" s="14">
        <f>Scores!B34</f>
        <v>21</v>
      </c>
      <c r="U43" s="14" t="str">
        <f>IF(S43&gt;='Grading Scale'!B$13,IF(S43='Grading Scale'!B$3,'Grading Scale'!C$3,IF(S43='Grading Scale'!B$5,'Grading Scale'!C$5,IF(S43='Grading Scale'!B$7,'Grading Scale'!C$7,IF(S43='Grading Scale'!B$9,'Grading Scale'!C$9,IF(S43='Grading Scale'!B$11,'Grading Scale'!C$11,'Grading Scale'!C$13))))),IF(S43='Grading Scale'!E$3,'Grading Scale'!F$3,IF(S43='Grading Scale'!E$5,'Grading Scale'!F$5,IF(S43='Grading Scale'!E$7,'Grading Scale'!F$7,IF(S43='Grading Scale'!E$9,'Grading Scale'!F$9,IF(S43='Grading Scale'!E$11,'Grading Scale'!F$11,'Grading Scale'!F$13))))))</f>
        <v>A-   </v>
      </c>
      <c r="V43" s="14" t="str">
        <f t="shared" si="7"/>
        <v> </v>
      </c>
      <c r="W43" s="12"/>
      <c r="X43" s="11">
        <f t="shared" si="8"/>
      </c>
      <c r="Y43" s="11"/>
    </row>
    <row r="44" spans="1:25" s="3" customFormat="1" ht="12.75">
      <c r="A44" s="14" t="str">
        <f>Scores!A35</f>
        <v>yes</v>
      </c>
      <c r="B44" s="14">
        <f>Scores!B35</f>
        <v>22</v>
      </c>
      <c r="C44" s="14">
        <f>Scores!C35</f>
        <v>118</v>
      </c>
      <c r="D44" s="14">
        <f>Scores!D35</f>
        <v>19</v>
      </c>
      <c r="E44" s="14">
        <f>Scores!E35</f>
        <v>16</v>
      </c>
      <c r="F44" s="14">
        <f>Scores!F35</f>
        <v>39</v>
      </c>
      <c r="G44" s="14">
        <f>Scores!G35</f>
        <v>44</v>
      </c>
      <c r="H44" s="14">
        <f>Scores!H35</f>
        <v>0</v>
      </c>
      <c r="I44" s="14">
        <f>Scores!I35</f>
        <v>0</v>
      </c>
      <c r="J44" s="14">
        <f>Scores!J35</f>
        <v>0</v>
      </c>
      <c r="K44" s="14">
        <f>Scores!K35</f>
        <v>0</v>
      </c>
      <c r="L44" s="14">
        <f>Scores!L35</f>
        <v>0</v>
      </c>
      <c r="M44" s="14" t="str">
        <f>Scores!M35</f>
        <v>o</v>
      </c>
      <c r="N44" s="14">
        <f>Scores!N35</f>
        <v>0</v>
      </c>
      <c r="O44" s="14">
        <f>Scores!O35</f>
        <v>0</v>
      </c>
      <c r="P44" s="14">
        <f t="shared" si="4"/>
        <v>28.885559193460686</v>
      </c>
      <c r="Q44" s="14">
        <f t="shared" si="5"/>
        <v>3.5920807842848115</v>
      </c>
      <c r="R44" s="14">
        <f t="shared" si="6"/>
        <v>3.5920807842848115</v>
      </c>
      <c r="S44" s="29">
        <f>IF(R44&lt;'Grading Scale'!G$8,IF(R44&lt;'Grading Scale'!G$13,'Grading Scale'!E$13,IF(R44&lt;'Grading Scale'!G$12,'Grading Scale'!E$11,IF(R44&lt;'Grading Scale'!G$11,'Grading Scale'!E$9,IF(R44&lt;'Grading Scale'!G$10,'Grading Scale'!E$7,IF(R44&lt;'Grading Scale'!G$9,'Grading Scale'!E$5,'Grading Scale'!E$3))))),IF(R44&lt;'Grading Scale'!G$7,'Grading Scale'!B$13,IF(R44&lt;'Grading Scale'!G$6,'Grading Scale'!B$11,IF(R44&lt;'Grading Scale'!G$5,'Grading Scale'!B$9,IF(R44&lt;'Grading Scale'!G$4,'Grading Scale'!B$7,IF(R44&lt;'Grading Scale'!G$3,'Grading Scale'!B$5,'Grading Scale'!B$3))))))</f>
        <v>3.7</v>
      </c>
      <c r="T44" s="14">
        <f>Scores!B35</f>
        <v>22</v>
      </c>
      <c r="U44" s="14" t="str">
        <f>IF(S44&gt;='Grading Scale'!B$13,IF(S44='Grading Scale'!B$3,'Grading Scale'!C$3,IF(S44='Grading Scale'!B$5,'Grading Scale'!C$5,IF(S44='Grading Scale'!B$7,'Grading Scale'!C$7,IF(S44='Grading Scale'!B$9,'Grading Scale'!C$9,IF(S44='Grading Scale'!B$11,'Grading Scale'!C$11,'Grading Scale'!C$13))))),IF(S44='Grading Scale'!E$3,'Grading Scale'!F$3,IF(S44='Grading Scale'!E$5,'Grading Scale'!F$5,IF(S44='Grading Scale'!E$7,'Grading Scale'!F$7,IF(S44='Grading Scale'!E$9,'Grading Scale'!F$9,IF(S44='Grading Scale'!E$11,'Grading Scale'!F$11,'Grading Scale'!F$13))))))</f>
        <v>A-   </v>
      </c>
      <c r="V44" s="14" t="str">
        <f t="shared" si="7"/>
        <v> </v>
      </c>
      <c r="W44" s="12"/>
      <c r="X44" s="11">
        <f t="shared" si="8"/>
      </c>
      <c r="Y44" s="11"/>
    </row>
    <row r="45" spans="1:25" s="3" customFormat="1" ht="12.75">
      <c r="A45" s="14" t="str">
        <f>Scores!A36</f>
        <v>yes</v>
      </c>
      <c r="B45" s="14">
        <f>Scores!B36</f>
        <v>23</v>
      </c>
      <c r="C45" s="14">
        <f>Scores!C36</f>
        <v>118</v>
      </c>
      <c r="D45" s="14">
        <f>Scores!D36</f>
        <v>20</v>
      </c>
      <c r="E45" s="14">
        <f>Scores!E36</f>
        <v>17</v>
      </c>
      <c r="F45" s="14">
        <f>Scores!F36</f>
        <v>38</v>
      </c>
      <c r="G45" s="14">
        <f>Scores!G36</f>
        <v>43</v>
      </c>
      <c r="H45" s="14">
        <f>Scores!H36</f>
        <v>0</v>
      </c>
      <c r="I45" s="14">
        <f>Scores!I36</f>
        <v>0</v>
      </c>
      <c r="J45" s="14">
        <f>Scores!J36</f>
        <v>0</v>
      </c>
      <c r="K45" s="14">
        <f>Scores!K36</f>
        <v>0</v>
      </c>
      <c r="L45" s="14">
        <f>Scores!L36</f>
        <v>0</v>
      </c>
      <c r="M45" s="14" t="str">
        <f>Scores!M36</f>
        <v>o</v>
      </c>
      <c r="N45" s="14">
        <f>Scores!N36</f>
        <v>0</v>
      </c>
      <c r="O45" s="14">
        <f>Scores!O36</f>
        <v>0</v>
      </c>
      <c r="P45" s="14">
        <f t="shared" si="4"/>
        <v>28.657110848675053</v>
      </c>
      <c r="Q45" s="14">
        <f t="shared" si="5"/>
        <v>3.589343721733851</v>
      </c>
      <c r="R45" s="14">
        <f t="shared" si="6"/>
        <v>3.589343721733851</v>
      </c>
      <c r="S45" s="29">
        <f>IF(R45&lt;'Grading Scale'!G$8,IF(R45&lt;'Grading Scale'!G$13,'Grading Scale'!E$13,IF(R45&lt;'Grading Scale'!G$12,'Grading Scale'!E$11,IF(R45&lt;'Grading Scale'!G$11,'Grading Scale'!E$9,IF(R45&lt;'Grading Scale'!G$10,'Grading Scale'!E$7,IF(R45&lt;'Grading Scale'!G$9,'Grading Scale'!E$5,'Grading Scale'!E$3))))),IF(R45&lt;'Grading Scale'!G$7,'Grading Scale'!B$13,IF(R45&lt;'Grading Scale'!G$6,'Grading Scale'!B$11,IF(R45&lt;'Grading Scale'!G$5,'Grading Scale'!B$9,IF(R45&lt;'Grading Scale'!G$4,'Grading Scale'!B$7,IF(R45&lt;'Grading Scale'!G$3,'Grading Scale'!B$5,'Grading Scale'!B$3))))))</f>
        <v>3.7</v>
      </c>
      <c r="T45" s="14">
        <f>Scores!B36</f>
        <v>23</v>
      </c>
      <c r="U45" s="14" t="str">
        <f>IF(S45&gt;='Grading Scale'!B$13,IF(S45='Grading Scale'!B$3,'Grading Scale'!C$3,IF(S45='Grading Scale'!B$5,'Grading Scale'!C$5,IF(S45='Grading Scale'!B$7,'Grading Scale'!C$7,IF(S45='Grading Scale'!B$9,'Grading Scale'!C$9,IF(S45='Grading Scale'!B$11,'Grading Scale'!C$11,'Grading Scale'!C$13))))),IF(S45='Grading Scale'!E$3,'Grading Scale'!F$3,IF(S45='Grading Scale'!E$5,'Grading Scale'!F$5,IF(S45='Grading Scale'!E$7,'Grading Scale'!F$7,IF(S45='Grading Scale'!E$9,'Grading Scale'!F$9,IF(S45='Grading Scale'!E$11,'Grading Scale'!F$11,'Grading Scale'!F$13))))))</f>
        <v>A-   </v>
      </c>
      <c r="V45" s="14" t="str">
        <f t="shared" si="7"/>
        <v> </v>
      </c>
      <c r="W45" s="12"/>
      <c r="X45" s="11">
        <f t="shared" si="8"/>
      </c>
      <c r="Y45" s="11"/>
    </row>
    <row r="46" spans="1:25" s="3" customFormat="1" ht="12.75">
      <c r="A46" s="14" t="str">
        <f>Scores!A37</f>
        <v>yes</v>
      </c>
      <c r="B46" s="14">
        <f>Scores!B37</f>
        <v>24</v>
      </c>
      <c r="C46" s="14">
        <f>Scores!C37</f>
        <v>118</v>
      </c>
      <c r="D46" s="14">
        <f>Scores!D37</f>
        <v>21</v>
      </c>
      <c r="E46" s="14">
        <f>Scores!E37</f>
        <v>15</v>
      </c>
      <c r="F46" s="14">
        <f>Scores!F37</f>
        <v>38</v>
      </c>
      <c r="G46" s="14">
        <f>Scores!G37</f>
        <v>44</v>
      </c>
      <c r="H46" s="14">
        <f>Scores!H37</f>
        <v>0</v>
      </c>
      <c r="I46" s="14">
        <f>Scores!I37</f>
        <v>0</v>
      </c>
      <c r="J46" s="14">
        <f>Scores!J37</f>
        <v>0</v>
      </c>
      <c r="K46" s="14">
        <f>Scores!K37</f>
        <v>0</v>
      </c>
      <c r="L46" s="14">
        <f>Scores!L37</f>
        <v>0</v>
      </c>
      <c r="M46" s="14" t="str">
        <f>Scores!M37</f>
        <v>o</v>
      </c>
      <c r="N46" s="14">
        <f>Scores!N37</f>
        <v>0</v>
      </c>
      <c r="O46" s="14">
        <f>Scores!O37</f>
        <v>0</v>
      </c>
      <c r="P46" s="14">
        <f t="shared" si="4"/>
        <v>28.433770036013644</v>
      </c>
      <c r="Q46" s="14">
        <f t="shared" si="5"/>
        <v>3.5866678530379743</v>
      </c>
      <c r="R46" s="14">
        <f t="shared" si="6"/>
        <v>3.5866678530379743</v>
      </c>
      <c r="S46" s="29">
        <f>IF(R46&lt;'Grading Scale'!G$8,IF(R46&lt;'Grading Scale'!G$13,'Grading Scale'!E$13,IF(R46&lt;'Grading Scale'!G$12,'Grading Scale'!E$11,IF(R46&lt;'Grading Scale'!G$11,'Grading Scale'!E$9,IF(R46&lt;'Grading Scale'!G$10,'Grading Scale'!E$7,IF(R46&lt;'Grading Scale'!G$9,'Grading Scale'!E$5,'Grading Scale'!E$3))))),IF(R46&lt;'Grading Scale'!G$7,'Grading Scale'!B$13,IF(R46&lt;'Grading Scale'!G$6,'Grading Scale'!B$11,IF(R46&lt;'Grading Scale'!G$5,'Grading Scale'!B$9,IF(R46&lt;'Grading Scale'!G$4,'Grading Scale'!B$7,IF(R46&lt;'Grading Scale'!G$3,'Grading Scale'!B$5,'Grading Scale'!B$3))))))</f>
        <v>3.7</v>
      </c>
      <c r="T46" s="14">
        <f>Scores!B37</f>
        <v>24</v>
      </c>
      <c r="U46" s="14" t="str">
        <f>IF(S46&gt;='Grading Scale'!B$13,IF(S46='Grading Scale'!B$3,'Grading Scale'!C$3,IF(S46='Grading Scale'!B$5,'Grading Scale'!C$5,IF(S46='Grading Scale'!B$7,'Grading Scale'!C$7,IF(S46='Grading Scale'!B$9,'Grading Scale'!C$9,IF(S46='Grading Scale'!B$11,'Grading Scale'!C$11,'Grading Scale'!C$13))))),IF(S46='Grading Scale'!E$3,'Grading Scale'!F$3,IF(S46='Grading Scale'!E$5,'Grading Scale'!F$5,IF(S46='Grading Scale'!E$7,'Grading Scale'!F$7,IF(S46='Grading Scale'!E$9,'Grading Scale'!F$9,IF(S46='Grading Scale'!E$11,'Grading Scale'!F$11,'Grading Scale'!F$13))))))</f>
        <v>A-   </v>
      </c>
      <c r="V46" s="14" t="str">
        <f t="shared" si="7"/>
        <v> </v>
      </c>
      <c r="W46" s="12"/>
      <c r="X46" s="11">
        <f t="shared" si="8"/>
      </c>
      <c r="Y46" s="11"/>
    </row>
    <row r="47" spans="1:25" s="3" customFormat="1" ht="12.75">
      <c r="A47" s="14" t="str">
        <f>Scores!A38</f>
        <v>yes</v>
      </c>
      <c r="B47" s="14">
        <f>Scores!B38</f>
        <v>25</v>
      </c>
      <c r="C47" s="14">
        <f>Scores!C38</f>
        <v>118</v>
      </c>
      <c r="D47" s="14">
        <f>Scores!D38</f>
        <v>22</v>
      </c>
      <c r="E47" s="14">
        <f>Scores!E38</f>
        <v>20</v>
      </c>
      <c r="F47" s="14">
        <f>Scores!F38</f>
        <v>37</v>
      </c>
      <c r="G47" s="14">
        <f>Scores!G38</f>
        <v>39</v>
      </c>
      <c r="H47" s="14">
        <f>Scores!H38</f>
        <v>0</v>
      </c>
      <c r="I47" s="14">
        <f>Scores!I38</f>
        <v>0</v>
      </c>
      <c r="J47" s="14">
        <f>Scores!J38</f>
        <v>0</v>
      </c>
      <c r="K47" s="14">
        <f>Scores!K38</f>
        <v>0</v>
      </c>
      <c r="L47" s="14">
        <f>Scores!L38</f>
        <v>0</v>
      </c>
      <c r="M47" s="14" t="str">
        <f>Scores!M38</f>
        <v>o</v>
      </c>
      <c r="N47" s="14">
        <f>Scores!N38</f>
        <v>0</v>
      </c>
      <c r="O47" s="14">
        <f>Scores!O38</f>
        <v>0</v>
      </c>
      <c r="P47" s="14">
        <f t="shared" si="4"/>
        <v>28.414742225748405</v>
      </c>
      <c r="Q47" s="14">
        <f t="shared" si="5"/>
        <v>3.586439878933138</v>
      </c>
      <c r="R47" s="14">
        <f t="shared" si="6"/>
        <v>3.586439878933138</v>
      </c>
      <c r="S47" s="29">
        <f>IF(R47&lt;'Grading Scale'!G$8,IF(R47&lt;'Grading Scale'!G$13,'Grading Scale'!E$13,IF(R47&lt;'Grading Scale'!G$12,'Grading Scale'!E$11,IF(R47&lt;'Grading Scale'!G$11,'Grading Scale'!E$9,IF(R47&lt;'Grading Scale'!G$10,'Grading Scale'!E$7,IF(R47&lt;'Grading Scale'!G$9,'Grading Scale'!E$5,'Grading Scale'!E$3))))),IF(R47&lt;'Grading Scale'!G$7,'Grading Scale'!B$13,IF(R47&lt;'Grading Scale'!G$6,'Grading Scale'!B$11,IF(R47&lt;'Grading Scale'!G$5,'Grading Scale'!B$9,IF(R47&lt;'Grading Scale'!G$4,'Grading Scale'!B$7,IF(R47&lt;'Grading Scale'!G$3,'Grading Scale'!B$5,'Grading Scale'!B$3))))))</f>
        <v>3.7</v>
      </c>
      <c r="T47" s="14">
        <f>Scores!B38</f>
        <v>25</v>
      </c>
      <c r="U47" s="14" t="str">
        <f>IF(S47&gt;='Grading Scale'!B$13,IF(S47='Grading Scale'!B$3,'Grading Scale'!C$3,IF(S47='Grading Scale'!B$5,'Grading Scale'!C$5,IF(S47='Grading Scale'!B$7,'Grading Scale'!C$7,IF(S47='Grading Scale'!B$9,'Grading Scale'!C$9,IF(S47='Grading Scale'!B$11,'Grading Scale'!C$11,'Grading Scale'!C$13))))),IF(S47='Grading Scale'!E$3,'Grading Scale'!F$3,IF(S47='Grading Scale'!E$5,'Grading Scale'!F$5,IF(S47='Grading Scale'!E$7,'Grading Scale'!F$7,IF(S47='Grading Scale'!E$9,'Grading Scale'!F$9,IF(S47='Grading Scale'!E$11,'Grading Scale'!F$11,'Grading Scale'!F$13))))))</f>
        <v>A-   </v>
      </c>
      <c r="V47" s="14" t="str">
        <f t="shared" si="7"/>
        <v> </v>
      </c>
      <c r="W47" s="12"/>
      <c r="X47" s="11">
        <f t="shared" si="8"/>
      </c>
      <c r="Y47" s="11"/>
    </row>
    <row r="48" spans="1:25" s="3" customFormat="1" ht="12.75">
      <c r="A48" s="14" t="str">
        <f>Scores!A39</f>
        <v>yes</v>
      </c>
      <c r="B48" s="14">
        <f>Scores!B39</f>
        <v>26</v>
      </c>
      <c r="C48" s="14">
        <f>Scores!C39</f>
        <v>118</v>
      </c>
      <c r="D48" s="14">
        <f>Scores!D39</f>
        <v>20</v>
      </c>
      <c r="E48" s="14">
        <f>Scores!E39</f>
        <v>15</v>
      </c>
      <c r="F48" s="14">
        <f>Scores!F39</f>
        <v>37</v>
      </c>
      <c r="G48" s="14">
        <f>Scores!G39</f>
        <v>46</v>
      </c>
      <c r="H48" s="14">
        <f>Scores!H39</f>
        <v>0</v>
      </c>
      <c r="I48" s="14">
        <f>Scores!I39</f>
        <v>0</v>
      </c>
      <c r="J48" s="14">
        <f>Scores!J39</f>
        <v>0</v>
      </c>
      <c r="K48" s="14">
        <f>Scores!K39</f>
        <v>0</v>
      </c>
      <c r="L48" s="14">
        <f>Scores!L39</f>
        <v>0</v>
      </c>
      <c r="M48" s="14" t="str">
        <f>Scores!M39</f>
        <v>o</v>
      </c>
      <c r="N48" s="14">
        <f>Scores!N39</f>
        <v>0</v>
      </c>
      <c r="O48" s="14">
        <f>Scores!O39</f>
        <v>0</v>
      </c>
      <c r="P48" s="14">
        <f t="shared" si="4"/>
        <v>28.390227648400327</v>
      </c>
      <c r="Q48" s="14">
        <f t="shared" si="5"/>
        <v>3.5861461673211106</v>
      </c>
      <c r="R48" s="14">
        <f t="shared" si="6"/>
        <v>3.5861461673211106</v>
      </c>
      <c r="S48" s="29">
        <f>IF(R48&lt;'Grading Scale'!G$8,IF(R48&lt;'Grading Scale'!G$13,'Grading Scale'!E$13,IF(R48&lt;'Grading Scale'!G$12,'Grading Scale'!E$11,IF(R48&lt;'Grading Scale'!G$11,'Grading Scale'!E$9,IF(R48&lt;'Grading Scale'!G$10,'Grading Scale'!E$7,IF(R48&lt;'Grading Scale'!G$9,'Grading Scale'!E$5,'Grading Scale'!E$3))))),IF(R48&lt;'Grading Scale'!G$7,'Grading Scale'!B$13,IF(R48&lt;'Grading Scale'!G$6,'Grading Scale'!B$11,IF(R48&lt;'Grading Scale'!G$5,'Grading Scale'!B$9,IF(R48&lt;'Grading Scale'!G$4,'Grading Scale'!B$7,IF(R48&lt;'Grading Scale'!G$3,'Grading Scale'!B$5,'Grading Scale'!B$3))))))</f>
        <v>3.7</v>
      </c>
      <c r="T48" s="14">
        <f>Scores!B39</f>
        <v>26</v>
      </c>
      <c r="U48" s="14" t="str">
        <f>IF(S48&gt;='Grading Scale'!B$13,IF(S48='Grading Scale'!B$3,'Grading Scale'!C$3,IF(S48='Grading Scale'!B$5,'Grading Scale'!C$5,IF(S48='Grading Scale'!B$7,'Grading Scale'!C$7,IF(S48='Grading Scale'!B$9,'Grading Scale'!C$9,IF(S48='Grading Scale'!B$11,'Grading Scale'!C$11,'Grading Scale'!C$13))))),IF(S48='Grading Scale'!E$3,'Grading Scale'!F$3,IF(S48='Grading Scale'!E$5,'Grading Scale'!F$5,IF(S48='Grading Scale'!E$7,'Grading Scale'!F$7,IF(S48='Grading Scale'!E$9,'Grading Scale'!F$9,IF(S48='Grading Scale'!E$11,'Grading Scale'!F$11,'Grading Scale'!F$13))))))</f>
        <v>A-   </v>
      </c>
      <c r="V48" s="14" t="str">
        <f t="shared" si="7"/>
        <v> </v>
      </c>
      <c r="W48" s="12"/>
      <c r="X48" s="11">
        <f t="shared" si="8"/>
      </c>
      <c r="Y48" s="11"/>
    </row>
    <row r="49" spans="1:25" s="3" customFormat="1" ht="12.75">
      <c r="A49" s="14" t="str">
        <f>Scores!A40</f>
        <v>yes</v>
      </c>
      <c r="B49" s="14">
        <f>Scores!B40</f>
        <v>27</v>
      </c>
      <c r="C49" s="14">
        <f>Scores!C40</f>
        <v>118</v>
      </c>
      <c r="D49" s="14">
        <f>Scores!D40</f>
        <v>20</v>
      </c>
      <c r="E49" s="14">
        <f>Scores!E40</f>
        <v>18</v>
      </c>
      <c r="F49" s="14">
        <f>Scores!F40</f>
        <v>36</v>
      </c>
      <c r="G49" s="14">
        <f>Scores!G40</f>
        <v>44</v>
      </c>
      <c r="H49" s="14">
        <f>Scores!H40</f>
        <v>0</v>
      </c>
      <c r="I49" s="14">
        <f>Scores!I40</f>
        <v>0</v>
      </c>
      <c r="J49" s="14">
        <f>Scores!J40</f>
        <v>0</v>
      </c>
      <c r="K49" s="14">
        <f>Scores!K40</f>
        <v>0</v>
      </c>
      <c r="L49" s="14">
        <f>Scores!L40</f>
        <v>0</v>
      </c>
      <c r="M49" s="14" t="str">
        <f>Scores!M40</f>
        <v>o</v>
      </c>
      <c r="N49" s="14">
        <f>Scores!N40</f>
        <v>0</v>
      </c>
      <c r="O49" s="14">
        <f>Scores!O40</f>
        <v>0</v>
      </c>
      <c r="P49" s="14">
        <f t="shared" si="4"/>
        <v>28.3851201162761</v>
      </c>
      <c r="Q49" s="14">
        <f t="shared" si="5"/>
        <v>3.5860849734660265</v>
      </c>
      <c r="R49" s="14">
        <f t="shared" si="6"/>
        <v>3.5860849734660265</v>
      </c>
      <c r="S49" s="29">
        <f>IF(R49&lt;'Grading Scale'!G$8,IF(R49&lt;'Grading Scale'!G$13,'Grading Scale'!E$13,IF(R49&lt;'Grading Scale'!G$12,'Grading Scale'!E$11,IF(R49&lt;'Grading Scale'!G$11,'Grading Scale'!E$9,IF(R49&lt;'Grading Scale'!G$10,'Grading Scale'!E$7,IF(R49&lt;'Grading Scale'!G$9,'Grading Scale'!E$5,'Grading Scale'!E$3))))),IF(R49&lt;'Grading Scale'!G$7,'Grading Scale'!B$13,IF(R49&lt;'Grading Scale'!G$6,'Grading Scale'!B$11,IF(R49&lt;'Grading Scale'!G$5,'Grading Scale'!B$9,IF(R49&lt;'Grading Scale'!G$4,'Grading Scale'!B$7,IF(R49&lt;'Grading Scale'!G$3,'Grading Scale'!B$5,'Grading Scale'!B$3))))))</f>
        <v>3.7</v>
      </c>
      <c r="T49" s="14">
        <f>Scores!B40</f>
        <v>27</v>
      </c>
      <c r="U49" s="14" t="str">
        <f>IF(S49&gt;='Grading Scale'!B$13,IF(S49='Grading Scale'!B$3,'Grading Scale'!C$3,IF(S49='Grading Scale'!B$5,'Grading Scale'!C$5,IF(S49='Grading Scale'!B$7,'Grading Scale'!C$7,IF(S49='Grading Scale'!B$9,'Grading Scale'!C$9,IF(S49='Grading Scale'!B$11,'Grading Scale'!C$11,'Grading Scale'!C$13))))),IF(S49='Grading Scale'!E$3,'Grading Scale'!F$3,IF(S49='Grading Scale'!E$5,'Grading Scale'!F$5,IF(S49='Grading Scale'!E$7,'Grading Scale'!F$7,IF(S49='Grading Scale'!E$9,'Grading Scale'!F$9,IF(S49='Grading Scale'!E$11,'Grading Scale'!F$11,'Grading Scale'!F$13))))))</f>
        <v>A-   </v>
      </c>
      <c r="V49" s="14" t="str">
        <f t="shared" si="7"/>
        <v> </v>
      </c>
      <c r="W49" s="12"/>
      <c r="X49" s="11">
        <f t="shared" si="8"/>
      </c>
      <c r="Y49" s="11"/>
    </row>
    <row r="50" spans="1:25" s="3" customFormat="1" ht="12.75">
      <c r="A50" s="14" t="str">
        <f>Scores!A41</f>
        <v>yes</v>
      </c>
      <c r="B50" s="14">
        <f>Scores!B41</f>
        <v>28</v>
      </c>
      <c r="C50" s="14">
        <f>Scores!C41</f>
        <v>118</v>
      </c>
      <c r="D50" s="14">
        <f>Scores!D41</f>
        <v>20</v>
      </c>
      <c r="E50" s="14">
        <f>Scores!E41</f>
        <v>16</v>
      </c>
      <c r="F50" s="14">
        <f>Scores!F41</f>
        <v>36</v>
      </c>
      <c r="G50" s="14">
        <f>Scores!G41</f>
        <v>46</v>
      </c>
      <c r="H50" s="14">
        <f>Scores!H41</f>
        <v>0</v>
      </c>
      <c r="I50" s="14">
        <f>Scores!I41</f>
        <v>0</v>
      </c>
      <c r="J50" s="14">
        <f>Scores!J41</f>
        <v>0</v>
      </c>
      <c r="K50" s="14">
        <f>Scores!K41</f>
        <v>0</v>
      </c>
      <c r="L50" s="14">
        <f>Scores!L41</f>
        <v>0</v>
      </c>
      <c r="M50" s="14" t="str">
        <f>Scores!M41</f>
        <v>o</v>
      </c>
      <c r="N50" s="14">
        <f>Scores!N41</f>
        <v>0</v>
      </c>
      <c r="O50" s="14">
        <f>Scores!O41</f>
        <v>0</v>
      </c>
      <c r="P50" s="14">
        <f t="shared" si="4"/>
        <v>28.280409849015896</v>
      </c>
      <c r="Q50" s="14">
        <f t="shared" si="5"/>
        <v>3.584830429242964</v>
      </c>
      <c r="R50" s="14">
        <f t="shared" si="6"/>
        <v>3.584830429242964</v>
      </c>
      <c r="S50" s="29">
        <f>IF(R50&lt;'Grading Scale'!G$8,IF(R50&lt;'Grading Scale'!G$13,'Grading Scale'!E$13,IF(R50&lt;'Grading Scale'!G$12,'Grading Scale'!E$11,IF(R50&lt;'Grading Scale'!G$11,'Grading Scale'!E$9,IF(R50&lt;'Grading Scale'!G$10,'Grading Scale'!E$7,IF(R50&lt;'Grading Scale'!G$9,'Grading Scale'!E$5,'Grading Scale'!E$3))))),IF(R50&lt;'Grading Scale'!G$7,'Grading Scale'!B$13,IF(R50&lt;'Grading Scale'!G$6,'Grading Scale'!B$11,IF(R50&lt;'Grading Scale'!G$5,'Grading Scale'!B$9,IF(R50&lt;'Grading Scale'!G$4,'Grading Scale'!B$7,IF(R50&lt;'Grading Scale'!G$3,'Grading Scale'!B$5,'Grading Scale'!B$3))))))</f>
        <v>3.7</v>
      </c>
      <c r="T50" s="14">
        <f>Scores!B41</f>
        <v>28</v>
      </c>
      <c r="U50" s="14" t="str">
        <f>IF(S50&gt;='Grading Scale'!B$13,IF(S50='Grading Scale'!B$3,'Grading Scale'!C$3,IF(S50='Grading Scale'!B$5,'Grading Scale'!C$5,IF(S50='Grading Scale'!B$7,'Grading Scale'!C$7,IF(S50='Grading Scale'!B$9,'Grading Scale'!C$9,IF(S50='Grading Scale'!B$11,'Grading Scale'!C$11,'Grading Scale'!C$13))))),IF(S50='Grading Scale'!E$3,'Grading Scale'!F$3,IF(S50='Grading Scale'!E$5,'Grading Scale'!F$5,IF(S50='Grading Scale'!E$7,'Grading Scale'!F$7,IF(S50='Grading Scale'!E$9,'Grading Scale'!F$9,IF(S50='Grading Scale'!E$11,'Grading Scale'!F$11,'Grading Scale'!F$13))))))</f>
        <v>A-   </v>
      </c>
      <c r="V50" s="14" t="str">
        <f t="shared" si="7"/>
        <v> </v>
      </c>
      <c r="W50" s="12"/>
      <c r="X50" s="11">
        <f t="shared" si="8"/>
      </c>
      <c r="Y50" s="11"/>
    </row>
    <row r="51" spans="1:25" s="3" customFormat="1" ht="12.75">
      <c r="A51" s="14" t="str">
        <f>Scores!A42</f>
        <v>yes</v>
      </c>
      <c r="B51" s="14">
        <f>Scores!B42</f>
        <v>29</v>
      </c>
      <c r="C51" s="14">
        <f>Scores!C42</f>
        <v>118</v>
      </c>
      <c r="D51" s="14">
        <f>Scores!D42</f>
        <v>23</v>
      </c>
      <c r="E51" s="14">
        <f>Scores!E42</f>
        <v>17</v>
      </c>
      <c r="F51" s="14">
        <f>Scores!F42</f>
        <v>36</v>
      </c>
      <c r="G51" s="14">
        <f>Scores!G42</f>
        <v>42</v>
      </c>
      <c r="H51" s="14">
        <f>Scores!H42</f>
        <v>0</v>
      </c>
      <c r="I51" s="14">
        <f>Scores!I42</f>
        <v>0</v>
      </c>
      <c r="J51" s="14">
        <f>Scores!J42</f>
        <v>0</v>
      </c>
      <c r="K51" s="14">
        <f>Scores!K42</f>
        <v>0</v>
      </c>
      <c r="L51" s="14">
        <f>Scores!L42</f>
        <v>0</v>
      </c>
      <c r="M51" s="14" t="str">
        <f>Scores!M42</f>
        <v>o</v>
      </c>
      <c r="N51" s="14">
        <f>Scores!N42</f>
        <v>0</v>
      </c>
      <c r="O51" s="14">
        <f>Scores!O42</f>
        <v>0</v>
      </c>
      <c r="P51" s="14">
        <f t="shared" si="4"/>
        <v>27.976873346442368</v>
      </c>
      <c r="Q51" s="14">
        <f t="shared" si="5"/>
        <v>3.5811937279360526</v>
      </c>
      <c r="R51" s="14">
        <f t="shared" si="6"/>
        <v>3.5811937279360526</v>
      </c>
      <c r="S51" s="29">
        <f>IF(R51&lt;'Grading Scale'!G$8,IF(R51&lt;'Grading Scale'!G$13,'Grading Scale'!E$13,IF(R51&lt;'Grading Scale'!G$12,'Grading Scale'!E$11,IF(R51&lt;'Grading Scale'!G$11,'Grading Scale'!E$9,IF(R51&lt;'Grading Scale'!G$10,'Grading Scale'!E$7,IF(R51&lt;'Grading Scale'!G$9,'Grading Scale'!E$5,'Grading Scale'!E$3))))),IF(R51&lt;'Grading Scale'!G$7,'Grading Scale'!B$13,IF(R51&lt;'Grading Scale'!G$6,'Grading Scale'!B$11,IF(R51&lt;'Grading Scale'!G$5,'Grading Scale'!B$9,IF(R51&lt;'Grading Scale'!G$4,'Grading Scale'!B$7,IF(R51&lt;'Grading Scale'!G$3,'Grading Scale'!B$5,'Grading Scale'!B$3))))))</f>
        <v>3.7</v>
      </c>
      <c r="T51" s="14">
        <f>Scores!B42</f>
        <v>29</v>
      </c>
      <c r="U51" s="14" t="str">
        <f>IF(S51&gt;='Grading Scale'!B$13,IF(S51='Grading Scale'!B$3,'Grading Scale'!C$3,IF(S51='Grading Scale'!B$5,'Grading Scale'!C$5,IF(S51='Grading Scale'!B$7,'Grading Scale'!C$7,IF(S51='Grading Scale'!B$9,'Grading Scale'!C$9,IF(S51='Grading Scale'!B$11,'Grading Scale'!C$11,'Grading Scale'!C$13))))),IF(S51='Grading Scale'!E$3,'Grading Scale'!F$3,IF(S51='Grading Scale'!E$5,'Grading Scale'!F$5,IF(S51='Grading Scale'!E$7,'Grading Scale'!F$7,IF(S51='Grading Scale'!E$9,'Grading Scale'!F$9,IF(S51='Grading Scale'!E$11,'Grading Scale'!F$11,'Grading Scale'!F$13))))))</f>
        <v>A-   </v>
      </c>
      <c r="V51" s="14" t="str">
        <f t="shared" si="7"/>
        <v> </v>
      </c>
      <c r="W51" s="12"/>
      <c r="X51" s="11">
        <f t="shared" si="8"/>
      </c>
      <c r="Y51" s="11"/>
    </row>
    <row r="52" spans="1:25" s="3" customFormat="1" ht="12.75">
      <c r="A52" s="14" t="str">
        <f>Scores!A43</f>
        <v>yes</v>
      </c>
      <c r="B52" s="14">
        <f>Scores!B43</f>
        <v>30</v>
      </c>
      <c r="C52" s="14">
        <f>Scores!C43</f>
        <v>118</v>
      </c>
      <c r="D52" s="14">
        <f>Scores!D43</f>
        <v>22</v>
      </c>
      <c r="E52" s="14">
        <f>Scores!E43</f>
        <v>18</v>
      </c>
      <c r="F52" s="14">
        <f>Scores!F43</f>
        <v>32</v>
      </c>
      <c r="G52" s="14">
        <f>Scores!G43</f>
        <v>46</v>
      </c>
      <c r="H52" s="14">
        <f>Scores!H43</f>
        <v>0</v>
      </c>
      <c r="I52" s="14">
        <f>Scores!I43</f>
        <v>0</v>
      </c>
      <c r="J52" s="14">
        <f>Scores!J43</f>
        <v>0</v>
      </c>
      <c r="K52" s="14">
        <f>Scores!K43</f>
        <v>0</v>
      </c>
      <c r="L52" s="14">
        <f>Scores!L43</f>
        <v>0</v>
      </c>
      <c r="M52" s="14" t="str">
        <f>Scores!M43</f>
        <v>o</v>
      </c>
      <c r="N52" s="14">
        <f>Scores!N43</f>
        <v>0</v>
      </c>
      <c r="O52" s="14">
        <f>Scores!O43</f>
        <v>0</v>
      </c>
      <c r="P52" s="14">
        <f t="shared" si="4"/>
        <v>27.499167293415574</v>
      </c>
      <c r="Q52" s="14">
        <f t="shared" si="5"/>
        <v>3.5754702837616867</v>
      </c>
      <c r="R52" s="14">
        <f t="shared" si="6"/>
        <v>3.5754702837616867</v>
      </c>
      <c r="S52" s="29">
        <f>IF(R52&lt;'Grading Scale'!G$8,IF(R52&lt;'Grading Scale'!G$13,'Grading Scale'!E$13,IF(R52&lt;'Grading Scale'!G$12,'Grading Scale'!E$11,IF(R52&lt;'Grading Scale'!G$11,'Grading Scale'!E$9,IF(R52&lt;'Grading Scale'!G$10,'Grading Scale'!E$7,IF(R52&lt;'Grading Scale'!G$9,'Grading Scale'!E$5,'Grading Scale'!E$3))))),IF(R52&lt;'Grading Scale'!G$7,'Grading Scale'!B$13,IF(R52&lt;'Grading Scale'!G$6,'Grading Scale'!B$11,IF(R52&lt;'Grading Scale'!G$5,'Grading Scale'!B$9,IF(R52&lt;'Grading Scale'!G$4,'Grading Scale'!B$7,IF(R52&lt;'Grading Scale'!G$3,'Grading Scale'!B$5,'Grading Scale'!B$3))))))</f>
        <v>3.7</v>
      </c>
      <c r="T52" s="14">
        <f>Scores!B43</f>
        <v>30</v>
      </c>
      <c r="U52" s="14" t="str">
        <f>IF(S52&gt;='Grading Scale'!B$13,IF(S52='Grading Scale'!B$3,'Grading Scale'!C$3,IF(S52='Grading Scale'!B$5,'Grading Scale'!C$5,IF(S52='Grading Scale'!B$7,'Grading Scale'!C$7,IF(S52='Grading Scale'!B$9,'Grading Scale'!C$9,IF(S52='Grading Scale'!B$11,'Grading Scale'!C$11,'Grading Scale'!C$13))))),IF(S52='Grading Scale'!E$3,'Grading Scale'!F$3,IF(S52='Grading Scale'!E$5,'Grading Scale'!F$5,IF(S52='Grading Scale'!E$7,'Grading Scale'!F$7,IF(S52='Grading Scale'!E$9,'Grading Scale'!F$9,IF(S52='Grading Scale'!E$11,'Grading Scale'!F$11,'Grading Scale'!F$13))))))</f>
        <v>A-   </v>
      </c>
      <c r="V52" s="14" t="str">
        <f t="shared" si="7"/>
        <v> </v>
      </c>
      <c r="W52" s="12"/>
      <c r="X52" s="11">
        <f t="shared" si="8"/>
      </c>
      <c r="Y52" s="11"/>
    </row>
    <row r="53" spans="1:25" s="3" customFormat="1" ht="12.75">
      <c r="A53" s="14" t="str">
        <f>Scores!A44</f>
        <v>yes</v>
      </c>
      <c r="B53" s="14">
        <f>Scores!B44</f>
        <v>31</v>
      </c>
      <c r="C53" s="14">
        <f>Scores!C44</f>
        <v>117</v>
      </c>
      <c r="D53" s="14">
        <f>Scores!D44</f>
        <v>25</v>
      </c>
      <c r="E53" s="14">
        <f>Scores!E44</f>
        <v>18</v>
      </c>
      <c r="F53" s="14">
        <f>Scores!F44</f>
        <v>37</v>
      </c>
      <c r="G53" s="14">
        <f>Scores!G44</f>
        <v>37</v>
      </c>
      <c r="H53" s="14">
        <f>Scores!H44</f>
        <v>0</v>
      </c>
      <c r="I53" s="14">
        <f>Scores!I44</f>
        <v>0</v>
      </c>
      <c r="J53" s="14">
        <f>Scores!J44</f>
        <v>0</v>
      </c>
      <c r="K53" s="14">
        <f>Scores!K44</f>
        <v>0</v>
      </c>
      <c r="L53" s="14">
        <f>Scores!L44</f>
        <v>0</v>
      </c>
      <c r="M53" s="14" t="str">
        <f>Scores!M44</f>
        <v>o</v>
      </c>
      <c r="N53" s="14">
        <f>Scores!N44</f>
        <v>0</v>
      </c>
      <c r="O53" s="14">
        <f>Scores!O44</f>
        <v>0</v>
      </c>
      <c r="P53" s="14">
        <f t="shared" si="4"/>
        <v>26.213788619337244</v>
      </c>
      <c r="Q53" s="14">
        <f t="shared" si="5"/>
        <v>3.560070032838772</v>
      </c>
      <c r="R53" s="14">
        <f t="shared" si="6"/>
        <v>3.560070032838772</v>
      </c>
      <c r="S53" s="29">
        <f>IF(R53&lt;'Grading Scale'!G$8,IF(R53&lt;'Grading Scale'!G$13,'Grading Scale'!E$13,IF(R53&lt;'Grading Scale'!G$12,'Grading Scale'!E$11,IF(R53&lt;'Grading Scale'!G$11,'Grading Scale'!E$9,IF(R53&lt;'Grading Scale'!G$10,'Grading Scale'!E$7,IF(R53&lt;'Grading Scale'!G$9,'Grading Scale'!E$5,'Grading Scale'!E$3))))),IF(R53&lt;'Grading Scale'!G$7,'Grading Scale'!B$13,IF(R53&lt;'Grading Scale'!G$6,'Grading Scale'!B$11,IF(R53&lt;'Grading Scale'!G$5,'Grading Scale'!B$9,IF(R53&lt;'Grading Scale'!G$4,'Grading Scale'!B$7,IF(R53&lt;'Grading Scale'!G$3,'Grading Scale'!B$5,'Grading Scale'!B$3))))))</f>
        <v>3.7</v>
      </c>
      <c r="T53" s="14">
        <f>Scores!B44</f>
        <v>31</v>
      </c>
      <c r="U53" s="14" t="str">
        <f>IF(S53&gt;='Grading Scale'!B$13,IF(S53='Grading Scale'!B$3,'Grading Scale'!C$3,IF(S53='Grading Scale'!B$5,'Grading Scale'!C$5,IF(S53='Grading Scale'!B$7,'Grading Scale'!C$7,IF(S53='Grading Scale'!B$9,'Grading Scale'!C$9,IF(S53='Grading Scale'!B$11,'Grading Scale'!C$11,'Grading Scale'!C$13))))),IF(S53='Grading Scale'!E$3,'Grading Scale'!F$3,IF(S53='Grading Scale'!E$5,'Grading Scale'!F$5,IF(S53='Grading Scale'!E$7,'Grading Scale'!F$7,IF(S53='Grading Scale'!E$9,'Grading Scale'!F$9,IF(S53='Grading Scale'!E$11,'Grading Scale'!F$11,'Grading Scale'!F$13))))))</f>
        <v>A-   </v>
      </c>
      <c r="V53" s="14" t="str">
        <f t="shared" si="7"/>
        <v> </v>
      </c>
      <c r="W53" s="12"/>
      <c r="X53" s="11">
        <f t="shared" si="8"/>
      </c>
      <c r="Y53" s="11"/>
    </row>
    <row r="54" spans="1:25" s="3" customFormat="1" ht="12.75">
      <c r="A54" s="14" t="str">
        <f>Scores!A45</f>
        <v>yes</v>
      </c>
      <c r="B54" s="14">
        <f>Scores!B45</f>
        <v>32</v>
      </c>
      <c r="C54" s="14">
        <f>Scores!C45</f>
        <v>116</v>
      </c>
      <c r="D54" s="14">
        <f>Scores!D45</f>
        <v>22</v>
      </c>
      <c r="E54" s="14">
        <f>Scores!E45</f>
        <v>17</v>
      </c>
      <c r="F54" s="14">
        <f>Scores!F45</f>
        <v>34</v>
      </c>
      <c r="G54" s="14">
        <f>Scores!G45</f>
        <v>43</v>
      </c>
      <c r="H54" s="14">
        <f>Scores!H45</f>
        <v>0</v>
      </c>
      <c r="I54" s="14">
        <f>Scores!I45</f>
        <v>0</v>
      </c>
      <c r="J54" s="14">
        <f>Scores!J45</f>
        <v>0</v>
      </c>
      <c r="K54" s="14">
        <f>Scores!K45</f>
        <v>0</v>
      </c>
      <c r="L54" s="14">
        <f>Scores!L45</f>
        <v>0</v>
      </c>
      <c r="M54" s="14" t="str">
        <f>Scores!M45</f>
        <v>o</v>
      </c>
      <c r="N54" s="14">
        <f>Scores!N45</f>
        <v>0</v>
      </c>
      <c r="O54" s="14">
        <f>Scores!O45</f>
        <v>0</v>
      </c>
      <c r="P54" s="14">
        <f t="shared" si="4"/>
        <v>24.29045461991985</v>
      </c>
      <c r="Q54" s="14">
        <f t="shared" si="5"/>
        <v>3.5370263751237885</v>
      </c>
      <c r="R54" s="14">
        <f t="shared" si="6"/>
        <v>3.5370263751237885</v>
      </c>
      <c r="S54" s="29">
        <f>IF(R54&lt;'Grading Scale'!G$8,IF(R54&lt;'Grading Scale'!G$13,'Grading Scale'!E$13,IF(R54&lt;'Grading Scale'!G$12,'Grading Scale'!E$11,IF(R54&lt;'Grading Scale'!G$11,'Grading Scale'!E$9,IF(R54&lt;'Grading Scale'!G$10,'Grading Scale'!E$7,IF(R54&lt;'Grading Scale'!G$9,'Grading Scale'!E$5,'Grading Scale'!E$3))))),IF(R54&lt;'Grading Scale'!G$7,'Grading Scale'!B$13,IF(R54&lt;'Grading Scale'!G$6,'Grading Scale'!B$11,IF(R54&lt;'Grading Scale'!G$5,'Grading Scale'!B$9,IF(R54&lt;'Grading Scale'!G$4,'Grading Scale'!B$7,IF(R54&lt;'Grading Scale'!G$3,'Grading Scale'!B$5,'Grading Scale'!B$3))))))</f>
        <v>3.7</v>
      </c>
      <c r="T54" s="14">
        <f>Scores!B45</f>
        <v>32</v>
      </c>
      <c r="U54" s="14" t="str">
        <f>IF(S54&gt;='Grading Scale'!B$13,IF(S54='Grading Scale'!B$3,'Grading Scale'!C$3,IF(S54='Grading Scale'!B$5,'Grading Scale'!C$5,IF(S54='Grading Scale'!B$7,'Grading Scale'!C$7,IF(S54='Grading Scale'!B$9,'Grading Scale'!C$9,IF(S54='Grading Scale'!B$11,'Grading Scale'!C$11,'Grading Scale'!C$13))))),IF(S54='Grading Scale'!E$3,'Grading Scale'!F$3,IF(S54='Grading Scale'!E$5,'Grading Scale'!F$5,IF(S54='Grading Scale'!E$7,'Grading Scale'!F$7,IF(S54='Grading Scale'!E$9,'Grading Scale'!F$9,IF(S54='Grading Scale'!E$11,'Grading Scale'!F$11,'Grading Scale'!F$13))))))</f>
        <v>A-   </v>
      </c>
      <c r="V54" s="14" t="str">
        <f t="shared" si="7"/>
        <v> </v>
      </c>
      <c r="W54" s="12"/>
      <c r="X54" s="11">
        <f t="shared" si="8"/>
      </c>
      <c r="Y54" s="11"/>
    </row>
    <row r="55" spans="1:25" s="3" customFormat="1" ht="12.75">
      <c r="A55" s="14" t="str">
        <f>Scores!A46</f>
        <v>yes</v>
      </c>
      <c r="B55" s="14">
        <f>Scores!B46</f>
        <v>33</v>
      </c>
      <c r="C55" s="14">
        <f>Scores!C46</f>
        <v>116</v>
      </c>
      <c r="D55" s="14">
        <f>Scores!D46</f>
        <v>23</v>
      </c>
      <c r="E55" s="14">
        <f>Scores!E46</f>
        <v>15</v>
      </c>
      <c r="F55" s="14">
        <f>Scores!F46</f>
        <v>34</v>
      </c>
      <c r="G55" s="14">
        <f>Scores!G46</f>
        <v>44</v>
      </c>
      <c r="H55" s="14">
        <f>Scores!H46</f>
        <v>0</v>
      </c>
      <c r="I55" s="14">
        <f>Scores!I46</f>
        <v>0</v>
      </c>
      <c r="J55" s="14">
        <f>Scores!J46</f>
        <v>0</v>
      </c>
      <c r="K55" s="14">
        <f>Scores!K46</f>
        <v>0</v>
      </c>
      <c r="L55" s="14">
        <f>Scores!L46</f>
        <v>0</v>
      </c>
      <c r="M55" s="14" t="str">
        <f>Scores!M46</f>
        <v>o</v>
      </c>
      <c r="N55" s="14">
        <f>Scores!N46</f>
        <v>0</v>
      </c>
      <c r="O55" s="14">
        <f>Scores!O46</f>
        <v>0</v>
      </c>
      <c r="P55" s="14">
        <f t="shared" si="4"/>
        <v>24.067113807258444</v>
      </c>
      <c r="Q55" s="14">
        <f t="shared" si="5"/>
        <v>3.534350506427912</v>
      </c>
      <c r="R55" s="14">
        <f t="shared" si="6"/>
        <v>3.534350506427912</v>
      </c>
      <c r="S55" s="29">
        <f>IF(R55&lt;'Grading Scale'!G$8,IF(R55&lt;'Grading Scale'!G$13,'Grading Scale'!E$13,IF(R55&lt;'Grading Scale'!G$12,'Grading Scale'!E$11,IF(R55&lt;'Grading Scale'!G$11,'Grading Scale'!E$9,IF(R55&lt;'Grading Scale'!G$10,'Grading Scale'!E$7,IF(R55&lt;'Grading Scale'!G$9,'Grading Scale'!E$5,'Grading Scale'!E$3))))),IF(R55&lt;'Grading Scale'!G$7,'Grading Scale'!B$13,IF(R55&lt;'Grading Scale'!G$6,'Grading Scale'!B$11,IF(R55&lt;'Grading Scale'!G$5,'Grading Scale'!B$9,IF(R55&lt;'Grading Scale'!G$4,'Grading Scale'!B$7,IF(R55&lt;'Grading Scale'!G$3,'Grading Scale'!B$5,'Grading Scale'!B$3))))))</f>
        <v>3.7</v>
      </c>
      <c r="T55" s="14">
        <f>Scores!B46</f>
        <v>33</v>
      </c>
      <c r="U55" s="14" t="str">
        <f>IF(S55&gt;='Grading Scale'!B$13,IF(S55='Grading Scale'!B$3,'Grading Scale'!C$3,IF(S55='Grading Scale'!B$5,'Grading Scale'!C$5,IF(S55='Grading Scale'!B$7,'Grading Scale'!C$7,IF(S55='Grading Scale'!B$9,'Grading Scale'!C$9,IF(S55='Grading Scale'!B$11,'Grading Scale'!C$11,'Grading Scale'!C$13))))),IF(S55='Grading Scale'!E$3,'Grading Scale'!F$3,IF(S55='Grading Scale'!E$5,'Grading Scale'!F$5,IF(S55='Grading Scale'!E$7,'Grading Scale'!F$7,IF(S55='Grading Scale'!E$9,'Grading Scale'!F$9,IF(S55='Grading Scale'!E$11,'Grading Scale'!F$11,'Grading Scale'!F$13))))))</f>
        <v>A-   </v>
      </c>
      <c r="V55" s="14" t="str">
        <f t="shared" si="7"/>
        <v> </v>
      </c>
      <c r="W55" s="12"/>
      <c r="X55" s="11">
        <f t="shared" si="8"/>
      </c>
      <c r="Y55" s="11"/>
    </row>
    <row r="56" spans="1:25" s="3" customFormat="1" ht="12.75">
      <c r="A56" s="14" t="str">
        <f>Scores!A47</f>
        <v>yes</v>
      </c>
      <c r="B56" s="14">
        <f>Scores!B47</f>
        <v>34</v>
      </c>
      <c r="C56" s="14">
        <f>Scores!C47</f>
        <v>115</v>
      </c>
      <c r="D56" s="14">
        <f>Scores!D47</f>
        <v>22</v>
      </c>
      <c r="E56" s="14">
        <f>Scores!E47</f>
        <v>17</v>
      </c>
      <c r="F56" s="14">
        <f>Scores!F47</f>
        <v>36</v>
      </c>
      <c r="G56" s="14">
        <f>Scores!G47</f>
        <v>40</v>
      </c>
      <c r="H56" s="14">
        <f>Scores!H47</f>
        <v>0</v>
      </c>
      <c r="I56" s="14">
        <f>Scores!I47</f>
        <v>0</v>
      </c>
      <c r="J56" s="14">
        <f>Scores!J47</f>
        <v>0</v>
      </c>
      <c r="K56" s="14">
        <f>Scores!K47</f>
        <v>0</v>
      </c>
      <c r="L56" s="14">
        <f>Scores!L47</f>
        <v>0</v>
      </c>
      <c r="M56" s="14" t="str">
        <f>Scores!M47</f>
        <v>o</v>
      </c>
      <c r="N56" s="14">
        <f>Scores!N47</f>
        <v>0</v>
      </c>
      <c r="O56" s="14">
        <f>Scores!O47</f>
        <v>0</v>
      </c>
      <c r="P56" s="14">
        <f t="shared" si="4"/>
        <v>22.87444878300157</v>
      </c>
      <c r="Q56" s="14">
        <f t="shared" si="5"/>
        <v>3.5200610670502823</v>
      </c>
      <c r="R56" s="14">
        <f t="shared" si="6"/>
        <v>3.5200610670502823</v>
      </c>
      <c r="S56" s="29">
        <f>IF(R56&lt;'Grading Scale'!G$8,IF(R56&lt;'Grading Scale'!G$13,'Grading Scale'!E$13,IF(R56&lt;'Grading Scale'!G$12,'Grading Scale'!E$11,IF(R56&lt;'Grading Scale'!G$11,'Grading Scale'!E$9,IF(R56&lt;'Grading Scale'!G$10,'Grading Scale'!E$7,IF(R56&lt;'Grading Scale'!G$9,'Grading Scale'!E$5,'Grading Scale'!E$3))))),IF(R56&lt;'Grading Scale'!G$7,'Grading Scale'!B$13,IF(R56&lt;'Grading Scale'!G$6,'Grading Scale'!B$11,IF(R56&lt;'Grading Scale'!G$5,'Grading Scale'!B$9,IF(R56&lt;'Grading Scale'!G$4,'Grading Scale'!B$7,IF(R56&lt;'Grading Scale'!G$3,'Grading Scale'!B$5,'Grading Scale'!B$3))))))</f>
        <v>3.7</v>
      </c>
      <c r="T56" s="14">
        <f>Scores!B47</f>
        <v>34</v>
      </c>
      <c r="U56" s="14" t="str">
        <f>IF(S56&gt;='Grading Scale'!B$13,IF(S56='Grading Scale'!B$3,'Grading Scale'!C$3,IF(S56='Grading Scale'!B$5,'Grading Scale'!C$5,IF(S56='Grading Scale'!B$7,'Grading Scale'!C$7,IF(S56='Grading Scale'!B$9,'Grading Scale'!C$9,IF(S56='Grading Scale'!B$11,'Grading Scale'!C$11,'Grading Scale'!C$13))))),IF(S56='Grading Scale'!E$3,'Grading Scale'!F$3,IF(S56='Grading Scale'!E$5,'Grading Scale'!F$5,IF(S56='Grading Scale'!E$7,'Grading Scale'!F$7,IF(S56='Grading Scale'!E$9,'Grading Scale'!F$9,IF(S56='Grading Scale'!E$11,'Grading Scale'!F$11,'Grading Scale'!F$13))))))</f>
        <v>A-   </v>
      </c>
      <c r="V56" s="14" t="str">
        <f t="shared" si="7"/>
        <v> </v>
      </c>
      <c r="W56" s="12"/>
      <c r="X56" s="11">
        <f t="shared" si="8"/>
      </c>
      <c r="Y56" s="11"/>
    </row>
    <row r="57" spans="1:25" s="3" customFormat="1" ht="12.75">
      <c r="A57" s="14" t="str">
        <f>Scores!A48</f>
        <v>yes</v>
      </c>
      <c r="B57" s="14">
        <f>Scores!B48</f>
        <v>35</v>
      </c>
      <c r="C57" s="14">
        <f>Scores!C48</f>
        <v>114</v>
      </c>
      <c r="D57" s="14">
        <f>Scores!D48</f>
        <v>21</v>
      </c>
      <c r="E57" s="14">
        <f>Scores!E48</f>
        <v>14</v>
      </c>
      <c r="F57" s="14">
        <f>Scores!F48</f>
        <v>39</v>
      </c>
      <c r="G57" s="14">
        <f>Scores!G48</f>
        <v>40</v>
      </c>
      <c r="H57" s="14">
        <f>Scores!H48</f>
        <v>0</v>
      </c>
      <c r="I57" s="14">
        <f>Scores!I48</f>
        <v>0</v>
      </c>
      <c r="J57" s="14">
        <f>Scores!J48</f>
        <v>0</v>
      </c>
      <c r="K57" s="14">
        <f>Scores!K48</f>
        <v>0</v>
      </c>
      <c r="L57" s="14">
        <f>Scores!L48</f>
        <v>0</v>
      </c>
      <c r="M57" s="14" t="str">
        <f>Scores!M48</f>
        <v>o</v>
      </c>
      <c r="N57" s="14">
        <f>Scores!N48</f>
        <v>0</v>
      </c>
      <c r="O57" s="14">
        <f>Scores!O48</f>
        <v>0</v>
      </c>
      <c r="P57" s="14">
        <f t="shared" si="4"/>
        <v>21.58218102360872</v>
      </c>
      <c r="Q57" s="14">
        <f t="shared" si="5"/>
        <v>3.5045782773046747</v>
      </c>
      <c r="R57" s="14">
        <f t="shared" si="6"/>
        <v>3.5045782773046747</v>
      </c>
      <c r="S57" s="29">
        <f>IF(R57&lt;'Grading Scale'!G$8,IF(R57&lt;'Grading Scale'!G$13,'Grading Scale'!E$13,IF(R57&lt;'Grading Scale'!G$12,'Grading Scale'!E$11,IF(R57&lt;'Grading Scale'!G$11,'Grading Scale'!E$9,IF(R57&lt;'Grading Scale'!G$10,'Grading Scale'!E$7,IF(R57&lt;'Grading Scale'!G$9,'Grading Scale'!E$5,'Grading Scale'!E$3))))),IF(R57&lt;'Grading Scale'!G$7,'Grading Scale'!B$13,IF(R57&lt;'Grading Scale'!G$6,'Grading Scale'!B$11,IF(R57&lt;'Grading Scale'!G$5,'Grading Scale'!B$9,IF(R57&lt;'Grading Scale'!G$4,'Grading Scale'!B$7,IF(R57&lt;'Grading Scale'!G$3,'Grading Scale'!B$5,'Grading Scale'!B$3))))))</f>
        <v>3.7</v>
      </c>
      <c r="T57" s="14">
        <f>Scores!B48</f>
        <v>35</v>
      </c>
      <c r="U57" s="14" t="str">
        <f>IF(S57&gt;='Grading Scale'!B$13,IF(S57='Grading Scale'!B$3,'Grading Scale'!C$3,IF(S57='Grading Scale'!B$5,'Grading Scale'!C$5,IF(S57='Grading Scale'!B$7,'Grading Scale'!C$7,IF(S57='Grading Scale'!B$9,'Grading Scale'!C$9,IF(S57='Grading Scale'!B$11,'Grading Scale'!C$11,'Grading Scale'!C$13))))),IF(S57='Grading Scale'!E$3,'Grading Scale'!F$3,IF(S57='Grading Scale'!E$5,'Grading Scale'!F$5,IF(S57='Grading Scale'!E$7,'Grading Scale'!F$7,IF(S57='Grading Scale'!E$9,'Grading Scale'!F$9,IF(S57='Grading Scale'!E$11,'Grading Scale'!F$11,'Grading Scale'!F$13))))))</f>
        <v>A-   </v>
      </c>
      <c r="V57" s="14" t="str">
        <f t="shared" si="7"/>
        <v> </v>
      </c>
      <c r="W57" s="12"/>
      <c r="X57" s="11">
        <f t="shared" si="8"/>
      </c>
      <c r="Y57" s="11"/>
    </row>
    <row r="58" spans="1:25" s="3" customFormat="1" ht="12.75">
      <c r="A58" s="14" t="str">
        <f>Scores!A49</f>
        <v>yes</v>
      </c>
      <c r="B58" s="14">
        <f>Scores!B49</f>
        <v>36</v>
      </c>
      <c r="C58" s="14">
        <f>Scores!C49</f>
        <v>114</v>
      </c>
      <c r="D58" s="14">
        <f>Scores!D49</f>
        <v>19</v>
      </c>
      <c r="E58" s="14">
        <f>Scores!E49</f>
        <v>15</v>
      </c>
      <c r="F58" s="14">
        <f>Scores!F49</f>
        <v>35</v>
      </c>
      <c r="G58" s="14">
        <f>Scores!G49</f>
        <v>45</v>
      </c>
      <c r="H58" s="14">
        <f>Scores!H49</f>
        <v>0</v>
      </c>
      <c r="I58" s="14">
        <f>Scores!I49</f>
        <v>0</v>
      </c>
      <c r="J58" s="14">
        <f>Scores!J49</f>
        <v>0</v>
      </c>
      <c r="K58" s="14">
        <f>Scores!K49</f>
        <v>0</v>
      </c>
      <c r="L58" s="14">
        <f>Scores!L49</f>
        <v>0</v>
      </c>
      <c r="M58" s="14" t="str">
        <f>Scores!M49</f>
        <v>o</v>
      </c>
      <c r="N58" s="14">
        <f>Scores!N49</f>
        <v>0</v>
      </c>
      <c r="O58" s="14">
        <f>Scores!O49</f>
        <v>0</v>
      </c>
      <c r="P58" s="14">
        <f t="shared" si="4"/>
        <v>21.22310551598313</v>
      </c>
      <c r="Q58" s="14">
        <f t="shared" si="5"/>
        <v>3.500276157603123</v>
      </c>
      <c r="R58" s="14">
        <f t="shared" si="6"/>
        <v>3.500276157603123</v>
      </c>
      <c r="S58" s="29">
        <f>IF(R58&lt;'Grading Scale'!G$8,IF(R58&lt;'Grading Scale'!G$13,'Grading Scale'!E$13,IF(R58&lt;'Grading Scale'!G$12,'Grading Scale'!E$11,IF(R58&lt;'Grading Scale'!G$11,'Grading Scale'!E$9,IF(R58&lt;'Grading Scale'!G$10,'Grading Scale'!E$7,IF(R58&lt;'Grading Scale'!G$9,'Grading Scale'!E$5,'Grading Scale'!E$3))))),IF(R58&lt;'Grading Scale'!G$7,'Grading Scale'!B$13,IF(R58&lt;'Grading Scale'!G$6,'Grading Scale'!B$11,IF(R58&lt;'Grading Scale'!G$5,'Grading Scale'!B$9,IF(R58&lt;'Grading Scale'!G$4,'Grading Scale'!B$7,IF(R58&lt;'Grading Scale'!G$3,'Grading Scale'!B$5,'Grading Scale'!B$3))))))</f>
        <v>3.7</v>
      </c>
      <c r="T58" s="14">
        <f>Scores!B49</f>
        <v>36</v>
      </c>
      <c r="U58" s="14" t="str">
        <f>IF(S58&gt;='Grading Scale'!B$13,IF(S58='Grading Scale'!B$3,'Grading Scale'!C$3,IF(S58='Grading Scale'!B$5,'Grading Scale'!C$5,IF(S58='Grading Scale'!B$7,'Grading Scale'!C$7,IF(S58='Grading Scale'!B$9,'Grading Scale'!C$9,IF(S58='Grading Scale'!B$11,'Grading Scale'!C$11,'Grading Scale'!C$13))))),IF(S58='Grading Scale'!E$3,'Grading Scale'!F$3,IF(S58='Grading Scale'!E$5,'Grading Scale'!F$5,IF(S58='Grading Scale'!E$7,'Grading Scale'!F$7,IF(S58='Grading Scale'!E$9,'Grading Scale'!F$9,IF(S58='Grading Scale'!E$11,'Grading Scale'!F$11,'Grading Scale'!F$13))))))</f>
        <v>A-   </v>
      </c>
      <c r="V58" s="14" t="str">
        <f t="shared" si="7"/>
        <v> </v>
      </c>
      <c r="W58" s="12"/>
      <c r="X58" s="11">
        <f t="shared" si="8"/>
      </c>
      <c r="Y58" s="11"/>
    </row>
    <row r="59" spans="1:25" s="3" customFormat="1" ht="12.75">
      <c r="A59" s="14" t="str">
        <f>Scores!A50</f>
        <v>yes</v>
      </c>
      <c r="B59" s="14">
        <f>Scores!B50</f>
        <v>37</v>
      </c>
      <c r="C59" s="14">
        <f>Scores!C50</f>
        <v>114</v>
      </c>
      <c r="D59" s="14">
        <f>Scores!D50</f>
        <v>19</v>
      </c>
      <c r="E59" s="14">
        <f>Scores!E50</f>
        <v>15</v>
      </c>
      <c r="F59" s="14">
        <f>Scores!F50</f>
        <v>34</v>
      </c>
      <c r="G59" s="14">
        <f>Scores!G50</f>
        <v>46</v>
      </c>
      <c r="H59" s="14">
        <f>Scores!H50</f>
        <v>0</v>
      </c>
      <c r="I59" s="14">
        <f>Scores!I50</f>
        <v>0</v>
      </c>
      <c r="J59" s="14">
        <f>Scores!J50</f>
        <v>0</v>
      </c>
      <c r="K59" s="14">
        <f>Scores!K50</f>
        <v>0</v>
      </c>
      <c r="L59" s="14">
        <f>Scores!L50</f>
        <v>0</v>
      </c>
      <c r="M59" s="14" t="str">
        <f>Scores!M50</f>
        <v>o</v>
      </c>
      <c r="N59" s="14">
        <f>Scores!N50</f>
        <v>0</v>
      </c>
      <c r="O59" s="14">
        <f>Scores!O50</f>
        <v>0</v>
      </c>
      <c r="P59" s="14">
        <f t="shared" si="4"/>
        <v>21.0609325829686</v>
      </c>
      <c r="Q59" s="14">
        <f t="shared" si="5"/>
        <v>3.498333147413445</v>
      </c>
      <c r="R59" s="14">
        <f t="shared" si="6"/>
        <v>3.498333147413445</v>
      </c>
      <c r="S59" s="29">
        <f>IF(R59&lt;'Grading Scale'!G$8,IF(R59&lt;'Grading Scale'!G$13,'Grading Scale'!E$13,IF(R59&lt;'Grading Scale'!G$12,'Grading Scale'!E$11,IF(R59&lt;'Grading Scale'!G$11,'Grading Scale'!E$9,IF(R59&lt;'Grading Scale'!G$10,'Grading Scale'!E$7,IF(R59&lt;'Grading Scale'!G$9,'Grading Scale'!E$5,'Grading Scale'!E$3))))),IF(R59&lt;'Grading Scale'!G$7,'Grading Scale'!B$13,IF(R59&lt;'Grading Scale'!G$6,'Grading Scale'!B$11,IF(R59&lt;'Grading Scale'!G$5,'Grading Scale'!B$9,IF(R59&lt;'Grading Scale'!G$4,'Grading Scale'!B$7,IF(R59&lt;'Grading Scale'!G$3,'Grading Scale'!B$5,'Grading Scale'!B$3))))))</f>
        <v>3.3</v>
      </c>
      <c r="T59" s="14">
        <f>Scores!B50</f>
        <v>37</v>
      </c>
      <c r="U59" s="14" t="str">
        <f>IF(S59&gt;='Grading Scale'!B$13,IF(S59='Grading Scale'!B$3,'Grading Scale'!C$3,IF(S59='Grading Scale'!B$5,'Grading Scale'!C$5,IF(S59='Grading Scale'!B$7,'Grading Scale'!C$7,IF(S59='Grading Scale'!B$9,'Grading Scale'!C$9,IF(S59='Grading Scale'!B$11,'Grading Scale'!C$11,'Grading Scale'!C$13))))),IF(S59='Grading Scale'!E$3,'Grading Scale'!F$3,IF(S59='Grading Scale'!E$5,'Grading Scale'!F$5,IF(S59='Grading Scale'!E$7,'Grading Scale'!F$7,IF(S59='Grading Scale'!E$9,'Grading Scale'!F$9,IF(S59='Grading Scale'!E$11,'Grading Scale'!F$11,'Grading Scale'!F$13))))))</f>
        <v>B+</v>
      </c>
      <c r="V59" s="14" t="str">
        <f t="shared" si="7"/>
        <v> </v>
      </c>
      <c r="W59" s="12"/>
      <c r="X59" s="11">
        <f t="shared" si="8"/>
      </c>
      <c r="Y59" s="11"/>
    </row>
    <row r="60" spans="1:25" s="3" customFormat="1" ht="12.75">
      <c r="A60" s="14" t="str">
        <f>Scores!A51</f>
        <v>yes</v>
      </c>
      <c r="B60" s="14">
        <f>Scores!B51</f>
        <v>38</v>
      </c>
      <c r="C60" s="14">
        <f>Scores!C51</f>
        <v>114</v>
      </c>
      <c r="D60" s="14">
        <f>Scores!D51</f>
        <v>21</v>
      </c>
      <c r="E60" s="14">
        <f>Scores!E51</f>
        <v>17</v>
      </c>
      <c r="F60" s="14">
        <f>Scores!F51</f>
        <v>34</v>
      </c>
      <c r="G60" s="14">
        <f>Scores!G51</f>
        <v>42</v>
      </c>
      <c r="H60" s="14">
        <f>Scores!H51</f>
        <v>0</v>
      </c>
      <c r="I60" s="14">
        <f>Scores!I51</f>
        <v>0</v>
      </c>
      <c r="J60" s="14">
        <f>Scores!J51</f>
        <v>0</v>
      </c>
      <c r="K60" s="14">
        <f>Scores!K51</f>
        <v>0</v>
      </c>
      <c r="L60" s="14">
        <f>Scores!L51</f>
        <v>0</v>
      </c>
      <c r="M60" s="14" t="str">
        <f>Scores!M51</f>
        <v>o</v>
      </c>
      <c r="N60" s="14">
        <f>Scores!N51</f>
        <v>0</v>
      </c>
      <c r="O60" s="14">
        <f>Scores!O51</f>
        <v>0</v>
      </c>
      <c r="P60" s="14">
        <f t="shared" si="4"/>
        <v>20.92838175942638</v>
      </c>
      <c r="Q60" s="14">
        <f t="shared" si="5"/>
        <v>3.4967450426908795</v>
      </c>
      <c r="R60" s="14">
        <f t="shared" si="6"/>
        <v>3.4967450426908795</v>
      </c>
      <c r="S60" s="29">
        <f>IF(R60&lt;'Grading Scale'!G$8,IF(R60&lt;'Grading Scale'!G$13,'Grading Scale'!E$13,IF(R60&lt;'Grading Scale'!G$12,'Grading Scale'!E$11,IF(R60&lt;'Grading Scale'!G$11,'Grading Scale'!E$9,IF(R60&lt;'Grading Scale'!G$10,'Grading Scale'!E$7,IF(R60&lt;'Grading Scale'!G$9,'Grading Scale'!E$5,'Grading Scale'!E$3))))),IF(R60&lt;'Grading Scale'!G$7,'Grading Scale'!B$13,IF(R60&lt;'Grading Scale'!G$6,'Grading Scale'!B$11,IF(R60&lt;'Grading Scale'!G$5,'Grading Scale'!B$9,IF(R60&lt;'Grading Scale'!G$4,'Grading Scale'!B$7,IF(R60&lt;'Grading Scale'!G$3,'Grading Scale'!B$5,'Grading Scale'!B$3))))))</f>
        <v>3.3</v>
      </c>
      <c r="T60" s="14">
        <f>Scores!B51</f>
        <v>38</v>
      </c>
      <c r="U60" s="14" t="str">
        <f>IF(S60&gt;='Grading Scale'!B$13,IF(S60='Grading Scale'!B$3,'Grading Scale'!C$3,IF(S60='Grading Scale'!B$5,'Grading Scale'!C$5,IF(S60='Grading Scale'!B$7,'Grading Scale'!C$7,IF(S60='Grading Scale'!B$9,'Grading Scale'!C$9,IF(S60='Grading Scale'!B$11,'Grading Scale'!C$11,'Grading Scale'!C$13))))),IF(S60='Grading Scale'!E$3,'Grading Scale'!F$3,IF(S60='Grading Scale'!E$5,'Grading Scale'!F$5,IF(S60='Grading Scale'!E$7,'Grading Scale'!F$7,IF(S60='Grading Scale'!E$9,'Grading Scale'!F$9,IF(S60='Grading Scale'!E$11,'Grading Scale'!F$11,'Grading Scale'!F$13))))))</f>
        <v>B+</v>
      </c>
      <c r="V60" s="14" t="str">
        <f t="shared" si="7"/>
        <v> </v>
      </c>
      <c r="W60" s="12"/>
      <c r="X60" s="11">
        <f t="shared" si="8"/>
      </c>
      <c r="Y60" s="11"/>
    </row>
    <row r="61" spans="1:25" s="3" customFormat="1" ht="12.75">
      <c r="A61" s="14" t="str">
        <f>Scores!A52</f>
        <v>yes</v>
      </c>
      <c r="B61" s="14">
        <f>Scores!B52</f>
        <v>39</v>
      </c>
      <c r="C61" s="14">
        <f>Scores!C52</f>
        <v>114</v>
      </c>
      <c r="D61" s="14">
        <f>Scores!D52</f>
        <v>24</v>
      </c>
      <c r="E61" s="14">
        <f>Scores!E52</f>
        <v>17</v>
      </c>
      <c r="F61" s="14">
        <f>Scores!F52</f>
        <v>35</v>
      </c>
      <c r="G61" s="14">
        <f>Scores!G52</f>
        <v>38</v>
      </c>
      <c r="H61" s="14">
        <f>Scores!H52</f>
        <v>0</v>
      </c>
      <c r="I61" s="14">
        <f>Scores!I52</f>
        <v>0</v>
      </c>
      <c r="J61" s="14">
        <f>Scores!J52</f>
        <v>0</v>
      </c>
      <c r="K61" s="14">
        <f>Scores!K52</f>
        <v>0</v>
      </c>
      <c r="L61" s="14">
        <f>Scores!L52</f>
        <v>0</v>
      </c>
      <c r="M61" s="14" t="str">
        <f>Scores!M52</f>
        <v>o</v>
      </c>
      <c r="N61" s="14">
        <f>Scores!N52</f>
        <v>0</v>
      </c>
      <c r="O61" s="14">
        <f>Scores!O52</f>
        <v>0</v>
      </c>
      <c r="P61" s="14">
        <f t="shared" si="4"/>
        <v>20.73466305623728</v>
      </c>
      <c r="Q61" s="14">
        <f t="shared" si="5"/>
        <v>3.494424079462115</v>
      </c>
      <c r="R61" s="14">
        <f t="shared" si="6"/>
        <v>3.494424079462115</v>
      </c>
      <c r="S61" s="29">
        <f>IF(R61&lt;'Grading Scale'!G$8,IF(R61&lt;'Grading Scale'!G$13,'Grading Scale'!E$13,IF(R61&lt;'Grading Scale'!G$12,'Grading Scale'!E$11,IF(R61&lt;'Grading Scale'!G$11,'Grading Scale'!E$9,IF(R61&lt;'Grading Scale'!G$10,'Grading Scale'!E$7,IF(R61&lt;'Grading Scale'!G$9,'Grading Scale'!E$5,'Grading Scale'!E$3))))),IF(R61&lt;'Grading Scale'!G$7,'Grading Scale'!B$13,IF(R61&lt;'Grading Scale'!G$6,'Grading Scale'!B$11,IF(R61&lt;'Grading Scale'!G$5,'Grading Scale'!B$9,IF(R61&lt;'Grading Scale'!G$4,'Grading Scale'!B$7,IF(R61&lt;'Grading Scale'!G$3,'Grading Scale'!B$5,'Grading Scale'!B$3))))))</f>
        <v>3.3</v>
      </c>
      <c r="T61" s="14">
        <f>Scores!B52</f>
        <v>39</v>
      </c>
      <c r="U61" s="14" t="str">
        <f>IF(S61&gt;='Grading Scale'!B$13,IF(S61='Grading Scale'!B$3,'Grading Scale'!C$3,IF(S61='Grading Scale'!B$5,'Grading Scale'!C$5,IF(S61='Grading Scale'!B$7,'Grading Scale'!C$7,IF(S61='Grading Scale'!B$9,'Grading Scale'!C$9,IF(S61='Grading Scale'!B$11,'Grading Scale'!C$11,'Grading Scale'!C$13))))),IF(S61='Grading Scale'!E$3,'Grading Scale'!F$3,IF(S61='Grading Scale'!E$5,'Grading Scale'!F$5,IF(S61='Grading Scale'!E$7,'Grading Scale'!F$7,IF(S61='Grading Scale'!E$9,'Grading Scale'!F$9,IF(S61='Grading Scale'!E$11,'Grading Scale'!F$11,'Grading Scale'!F$13))))))</f>
        <v>B+</v>
      </c>
      <c r="V61" s="14" t="str">
        <f t="shared" si="7"/>
        <v> </v>
      </c>
      <c r="W61" s="12"/>
      <c r="X61" s="11">
        <f t="shared" si="8"/>
      </c>
      <c r="Y61" s="11"/>
    </row>
    <row r="62" spans="1:25" s="3" customFormat="1" ht="12.75">
      <c r="A62" s="14" t="str">
        <f>Scores!A53</f>
        <v>yes</v>
      </c>
      <c r="B62" s="14">
        <f>Scores!B53</f>
        <v>40</v>
      </c>
      <c r="C62" s="14">
        <f>Scores!C53</f>
        <v>112</v>
      </c>
      <c r="D62" s="14">
        <f>Scores!D53</f>
        <v>18</v>
      </c>
      <c r="E62" s="14">
        <f>Scores!E53</f>
        <v>18</v>
      </c>
      <c r="F62" s="14">
        <f>Scores!F53</f>
        <v>40</v>
      </c>
      <c r="G62" s="14">
        <f>Scores!G53</f>
        <v>36</v>
      </c>
      <c r="H62" s="14">
        <f>Scores!H53</f>
        <v>0</v>
      </c>
      <c r="I62" s="14">
        <f>Scores!I53</f>
        <v>0</v>
      </c>
      <c r="J62" s="14">
        <f>Scores!J53</f>
        <v>0</v>
      </c>
      <c r="K62" s="14">
        <f>Scores!K53</f>
        <v>0</v>
      </c>
      <c r="L62" s="14">
        <f>Scores!L53</f>
        <v>0</v>
      </c>
      <c r="M62" s="14" t="str">
        <f>Scores!M53</f>
        <v>o</v>
      </c>
      <c r="N62" s="14">
        <f>Scores!N53</f>
        <v>0</v>
      </c>
      <c r="O62" s="14">
        <f>Scores!O53</f>
        <v>0</v>
      </c>
      <c r="P62" s="14">
        <f t="shared" si="4"/>
        <v>18.82896272145259</v>
      </c>
      <c r="Q62" s="14">
        <f t="shared" si="5"/>
        <v>3.4715916924531967</v>
      </c>
      <c r="R62" s="14">
        <f t="shared" si="6"/>
        <v>3.4715916924531967</v>
      </c>
      <c r="S62" s="29">
        <f>IF(R62&lt;'Grading Scale'!G$8,IF(R62&lt;'Grading Scale'!G$13,'Grading Scale'!E$13,IF(R62&lt;'Grading Scale'!G$12,'Grading Scale'!E$11,IF(R62&lt;'Grading Scale'!G$11,'Grading Scale'!E$9,IF(R62&lt;'Grading Scale'!G$10,'Grading Scale'!E$7,IF(R62&lt;'Grading Scale'!G$9,'Grading Scale'!E$5,'Grading Scale'!E$3))))),IF(R62&lt;'Grading Scale'!G$7,'Grading Scale'!B$13,IF(R62&lt;'Grading Scale'!G$6,'Grading Scale'!B$11,IF(R62&lt;'Grading Scale'!G$5,'Grading Scale'!B$9,IF(R62&lt;'Grading Scale'!G$4,'Grading Scale'!B$7,IF(R62&lt;'Grading Scale'!G$3,'Grading Scale'!B$5,'Grading Scale'!B$3))))))</f>
        <v>3.3</v>
      </c>
      <c r="T62" s="14">
        <f>Scores!B53</f>
        <v>40</v>
      </c>
      <c r="U62" s="14" t="str">
        <f>IF(S62&gt;='Grading Scale'!B$13,IF(S62='Grading Scale'!B$3,'Grading Scale'!C$3,IF(S62='Grading Scale'!B$5,'Grading Scale'!C$5,IF(S62='Grading Scale'!B$7,'Grading Scale'!C$7,IF(S62='Grading Scale'!B$9,'Grading Scale'!C$9,IF(S62='Grading Scale'!B$11,'Grading Scale'!C$11,'Grading Scale'!C$13))))),IF(S62='Grading Scale'!E$3,'Grading Scale'!F$3,IF(S62='Grading Scale'!E$5,'Grading Scale'!F$5,IF(S62='Grading Scale'!E$7,'Grading Scale'!F$7,IF(S62='Grading Scale'!E$9,'Grading Scale'!F$9,IF(S62='Grading Scale'!E$11,'Grading Scale'!F$11,'Grading Scale'!F$13))))))</f>
        <v>B+</v>
      </c>
      <c r="V62" s="14" t="str">
        <f t="shared" si="7"/>
        <v> </v>
      </c>
      <c r="W62" s="12"/>
      <c r="X62" s="11">
        <f t="shared" si="8"/>
      </c>
      <c r="Y62" s="11"/>
    </row>
    <row r="63" spans="1:25" s="3" customFormat="1" ht="12.75">
      <c r="A63" s="14" t="str">
        <f>Scores!A54</f>
        <v>yes</v>
      </c>
      <c r="B63" s="14">
        <f>Scores!B54</f>
        <v>41</v>
      </c>
      <c r="C63" s="14">
        <f>Scores!C54</f>
        <v>113</v>
      </c>
      <c r="D63" s="14">
        <f>Scores!D54</f>
        <v>23</v>
      </c>
      <c r="E63" s="14">
        <f>Scores!E54</f>
        <v>15</v>
      </c>
      <c r="F63" s="14">
        <f>Scores!F54</f>
        <v>33</v>
      </c>
      <c r="G63" s="14">
        <f>Scores!G54</f>
        <v>42</v>
      </c>
      <c r="H63" s="14">
        <f>Scores!H54</f>
        <v>0</v>
      </c>
      <c r="I63" s="14">
        <f>Scores!I54</f>
        <v>0</v>
      </c>
      <c r="J63" s="14">
        <f>Scores!J54</f>
        <v>0</v>
      </c>
      <c r="K63" s="14">
        <f>Scores!K54</f>
        <v>0</v>
      </c>
      <c r="L63" s="14">
        <f>Scores!L54</f>
        <v>0</v>
      </c>
      <c r="M63" s="14" t="str">
        <f>Scores!M54</f>
        <v>o</v>
      </c>
      <c r="N63" s="14">
        <f>Scores!N54</f>
        <v>0</v>
      </c>
      <c r="O63" s="14">
        <f>Scores!O54</f>
        <v>0</v>
      </c>
      <c r="P63" s="14">
        <f t="shared" si="4"/>
        <v>18.683885765401904</v>
      </c>
      <c r="Q63" s="14">
        <f t="shared" si="5"/>
        <v>3.4698535108796498</v>
      </c>
      <c r="R63" s="14">
        <f t="shared" si="6"/>
        <v>3.4698535108796498</v>
      </c>
      <c r="S63" s="29">
        <f>IF(R63&lt;'Grading Scale'!G$8,IF(R63&lt;'Grading Scale'!G$13,'Grading Scale'!E$13,IF(R63&lt;'Grading Scale'!G$12,'Grading Scale'!E$11,IF(R63&lt;'Grading Scale'!G$11,'Grading Scale'!E$9,IF(R63&lt;'Grading Scale'!G$10,'Grading Scale'!E$7,IF(R63&lt;'Grading Scale'!G$9,'Grading Scale'!E$5,'Grading Scale'!E$3))))),IF(R63&lt;'Grading Scale'!G$7,'Grading Scale'!B$13,IF(R63&lt;'Grading Scale'!G$6,'Grading Scale'!B$11,IF(R63&lt;'Grading Scale'!G$5,'Grading Scale'!B$9,IF(R63&lt;'Grading Scale'!G$4,'Grading Scale'!B$7,IF(R63&lt;'Grading Scale'!G$3,'Grading Scale'!B$5,'Grading Scale'!B$3))))))</f>
        <v>3.3</v>
      </c>
      <c r="T63" s="14">
        <f>Scores!B54</f>
        <v>41</v>
      </c>
      <c r="U63" s="14" t="str">
        <f>IF(S63&gt;='Grading Scale'!B$13,IF(S63='Grading Scale'!B$3,'Grading Scale'!C$3,IF(S63='Grading Scale'!B$5,'Grading Scale'!C$5,IF(S63='Grading Scale'!B$7,'Grading Scale'!C$7,IF(S63='Grading Scale'!B$9,'Grading Scale'!C$9,IF(S63='Grading Scale'!B$11,'Grading Scale'!C$11,'Grading Scale'!C$13))))),IF(S63='Grading Scale'!E$3,'Grading Scale'!F$3,IF(S63='Grading Scale'!E$5,'Grading Scale'!F$5,IF(S63='Grading Scale'!E$7,'Grading Scale'!F$7,IF(S63='Grading Scale'!E$9,'Grading Scale'!F$9,IF(S63='Grading Scale'!E$11,'Grading Scale'!F$11,'Grading Scale'!F$13))))))</f>
        <v>B+</v>
      </c>
      <c r="V63" s="14" t="str">
        <f t="shared" si="7"/>
        <v> </v>
      </c>
      <c r="W63" s="12"/>
      <c r="X63" s="11">
        <f t="shared" si="8"/>
      </c>
      <c r="Y63" s="11"/>
    </row>
    <row r="64" spans="1:25" s="3" customFormat="1" ht="12.75">
      <c r="A64" s="14" t="str">
        <f>Scores!A55</f>
        <v>yes</v>
      </c>
      <c r="B64" s="14">
        <f>Scores!B55</f>
        <v>42</v>
      </c>
      <c r="C64" s="14">
        <f>Scores!C55</f>
        <v>112</v>
      </c>
      <c r="D64" s="14">
        <f>Scores!D55</f>
        <v>21</v>
      </c>
      <c r="E64" s="14">
        <f>Scores!E55</f>
        <v>15</v>
      </c>
      <c r="F64" s="14">
        <f>Scores!F55</f>
        <v>36</v>
      </c>
      <c r="G64" s="14">
        <f>Scores!G55</f>
        <v>40</v>
      </c>
      <c r="H64" s="14">
        <f>Scores!H55</f>
        <v>0</v>
      </c>
      <c r="I64" s="14">
        <f>Scores!I55</f>
        <v>0</v>
      </c>
      <c r="J64" s="14">
        <f>Scores!J55</f>
        <v>0</v>
      </c>
      <c r="K64" s="14">
        <f>Scores!K55</f>
        <v>0</v>
      </c>
      <c r="L64" s="14">
        <f>Scores!L55</f>
        <v>0</v>
      </c>
      <c r="M64" s="14" t="str">
        <f>Scores!M55</f>
        <v>o</v>
      </c>
      <c r="N64" s="14">
        <f>Scores!N55</f>
        <v>0</v>
      </c>
      <c r="O64" s="14">
        <f>Scores!O55</f>
        <v>0</v>
      </c>
      <c r="P64" s="14">
        <f t="shared" si="4"/>
        <v>17.66731395230056</v>
      </c>
      <c r="Q64" s="14">
        <f t="shared" si="5"/>
        <v>3.4576738619414495</v>
      </c>
      <c r="R64" s="14">
        <f t="shared" si="6"/>
        <v>3.4576738619414495</v>
      </c>
      <c r="S64" s="29">
        <f>IF(R64&lt;'Grading Scale'!G$8,IF(R64&lt;'Grading Scale'!G$13,'Grading Scale'!E$13,IF(R64&lt;'Grading Scale'!G$12,'Grading Scale'!E$11,IF(R64&lt;'Grading Scale'!G$11,'Grading Scale'!E$9,IF(R64&lt;'Grading Scale'!G$10,'Grading Scale'!E$7,IF(R64&lt;'Grading Scale'!G$9,'Grading Scale'!E$5,'Grading Scale'!E$3))))),IF(R64&lt;'Grading Scale'!G$7,'Grading Scale'!B$13,IF(R64&lt;'Grading Scale'!G$6,'Grading Scale'!B$11,IF(R64&lt;'Grading Scale'!G$5,'Grading Scale'!B$9,IF(R64&lt;'Grading Scale'!G$4,'Grading Scale'!B$7,IF(R64&lt;'Grading Scale'!G$3,'Grading Scale'!B$5,'Grading Scale'!B$3))))))</f>
        <v>3.3</v>
      </c>
      <c r="T64" s="14">
        <f>Scores!B55</f>
        <v>42</v>
      </c>
      <c r="U64" s="14" t="str">
        <f>IF(S64&gt;='Grading Scale'!B$13,IF(S64='Grading Scale'!B$3,'Grading Scale'!C$3,IF(S64='Grading Scale'!B$5,'Grading Scale'!C$5,IF(S64='Grading Scale'!B$7,'Grading Scale'!C$7,IF(S64='Grading Scale'!B$9,'Grading Scale'!C$9,IF(S64='Grading Scale'!B$11,'Grading Scale'!C$11,'Grading Scale'!C$13))))),IF(S64='Grading Scale'!E$3,'Grading Scale'!F$3,IF(S64='Grading Scale'!E$5,'Grading Scale'!F$5,IF(S64='Grading Scale'!E$7,'Grading Scale'!F$7,IF(S64='Grading Scale'!E$9,'Grading Scale'!F$9,IF(S64='Grading Scale'!E$11,'Grading Scale'!F$11,'Grading Scale'!F$13))))))</f>
        <v>B+</v>
      </c>
      <c r="V64" s="14" t="str">
        <f t="shared" si="7"/>
        <v> </v>
      </c>
      <c r="W64" s="12"/>
      <c r="X64" s="11">
        <f t="shared" si="8"/>
      </c>
      <c r="Y64" s="11"/>
    </row>
    <row r="65" spans="1:25" s="3" customFormat="1" ht="12.75">
      <c r="A65" s="14" t="str">
        <f>Scores!A56</f>
        <v>yes</v>
      </c>
      <c r="B65" s="14">
        <f>Scores!B56</f>
        <v>43</v>
      </c>
      <c r="C65" s="14">
        <f>Scores!C56</f>
        <v>112</v>
      </c>
      <c r="D65" s="14">
        <f>Scores!D56</f>
        <v>20</v>
      </c>
      <c r="E65" s="14">
        <f>Scores!E56</f>
        <v>17</v>
      </c>
      <c r="F65" s="14">
        <f>Scores!F56</f>
        <v>33</v>
      </c>
      <c r="G65" s="14">
        <f>Scores!G56</f>
        <v>42</v>
      </c>
      <c r="H65" s="14">
        <f>Scores!H56</f>
        <v>0</v>
      </c>
      <c r="I65" s="14">
        <f>Scores!I56</f>
        <v>0</v>
      </c>
      <c r="J65" s="14">
        <f>Scores!J56</f>
        <v>0</v>
      </c>
      <c r="K65" s="14">
        <f>Scores!K56</f>
        <v>0</v>
      </c>
      <c r="L65" s="14">
        <f>Scores!L56</f>
        <v>0</v>
      </c>
      <c r="M65" s="14" t="str">
        <f>Scores!M56</f>
        <v>o</v>
      </c>
      <c r="N65" s="14">
        <f>Scores!N56</f>
        <v>0</v>
      </c>
      <c r="O65" s="14">
        <f>Scores!O56</f>
        <v>0</v>
      </c>
      <c r="P65" s="14">
        <f t="shared" si="4"/>
        <v>17.404135965918385</v>
      </c>
      <c r="Q65" s="14">
        <f t="shared" si="5"/>
        <v>3.4545207000682927</v>
      </c>
      <c r="R65" s="14">
        <f t="shared" si="6"/>
        <v>3.4545207000682927</v>
      </c>
      <c r="S65" s="29">
        <f>IF(R65&lt;'Grading Scale'!G$8,IF(R65&lt;'Grading Scale'!G$13,'Grading Scale'!E$13,IF(R65&lt;'Grading Scale'!G$12,'Grading Scale'!E$11,IF(R65&lt;'Grading Scale'!G$11,'Grading Scale'!E$9,IF(R65&lt;'Grading Scale'!G$10,'Grading Scale'!E$7,IF(R65&lt;'Grading Scale'!G$9,'Grading Scale'!E$5,'Grading Scale'!E$3))))),IF(R65&lt;'Grading Scale'!G$7,'Grading Scale'!B$13,IF(R65&lt;'Grading Scale'!G$6,'Grading Scale'!B$11,IF(R65&lt;'Grading Scale'!G$5,'Grading Scale'!B$9,IF(R65&lt;'Grading Scale'!G$4,'Grading Scale'!B$7,IF(R65&lt;'Grading Scale'!G$3,'Grading Scale'!B$5,'Grading Scale'!B$3))))))</f>
        <v>3.3</v>
      </c>
      <c r="T65" s="14">
        <f>Scores!B56</f>
        <v>43</v>
      </c>
      <c r="U65" s="14" t="str">
        <f>IF(S65&gt;='Grading Scale'!B$13,IF(S65='Grading Scale'!B$3,'Grading Scale'!C$3,IF(S65='Grading Scale'!B$5,'Grading Scale'!C$5,IF(S65='Grading Scale'!B$7,'Grading Scale'!C$7,IF(S65='Grading Scale'!B$9,'Grading Scale'!C$9,IF(S65='Grading Scale'!B$11,'Grading Scale'!C$11,'Grading Scale'!C$13))))),IF(S65='Grading Scale'!E$3,'Grading Scale'!F$3,IF(S65='Grading Scale'!E$5,'Grading Scale'!F$5,IF(S65='Grading Scale'!E$7,'Grading Scale'!F$7,IF(S65='Grading Scale'!E$9,'Grading Scale'!F$9,IF(S65='Grading Scale'!E$11,'Grading Scale'!F$11,'Grading Scale'!F$13))))))</f>
        <v>B+</v>
      </c>
      <c r="V65" s="14" t="str">
        <f t="shared" si="7"/>
        <v> </v>
      </c>
      <c r="W65" s="12"/>
      <c r="X65" s="11">
        <f t="shared" si="8"/>
      </c>
      <c r="Y65" s="11"/>
    </row>
    <row r="66" spans="1:25" s="3" customFormat="1" ht="12.75">
      <c r="A66" s="14" t="str">
        <f>Scores!A57</f>
        <v>yes</v>
      </c>
      <c r="B66" s="14">
        <f>Scores!B57</f>
        <v>44</v>
      </c>
      <c r="C66" s="14">
        <f>Scores!C57</f>
        <v>111</v>
      </c>
      <c r="D66" s="14">
        <f>Scores!D57</f>
        <v>17</v>
      </c>
      <c r="E66" s="14">
        <f>Scores!E57</f>
        <v>15</v>
      </c>
      <c r="F66" s="14">
        <f>Scores!F57</f>
        <v>36</v>
      </c>
      <c r="G66" s="14">
        <f>Scores!G57</f>
        <v>43</v>
      </c>
      <c r="H66" s="14">
        <f>Scores!H57</f>
        <v>0</v>
      </c>
      <c r="I66" s="14">
        <f>Scores!I57</f>
        <v>0</v>
      </c>
      <c r="J66" s="14">
        <f>Scores!J57</f>
        <v>0</v>
      </c>
      <c r="K66" s="14">
        <f>Scores!K57</f>
        <v>0</v>
      </c>
      <c r="L66" s="14">
        <f>Scores!L57</f>
        <v>0</v>
      </c>
      <c r="M66" s="14" t="str">
        <f>Scores!M57</f>
        <v>o</v>
      </c>
      <c r="N66" s="14">
        <f>Scores!N57</f>
        <v>0</v>
      </c>
      <c r="O66" s="14">
        <f>Scores!O57</f>
        <v>0</v>
      </c>
      <c r="P66" s="14">
        <f t="shared" si="4"/>
        <v>16.401484430958057</v>
      </c>
      <c r="Q66" s="14">
        <f t="shared" si="5"/>
        <v>3.4425078313798445</v>
      </c>
      <c r="R66" s="14">
        <f t="shared" si="6"/>
        <v>3.4425078313798445</v>
      </c>
      <c r="S66" s="29">
        <f>IF(R66&lt;'Grading Scale'!G$8,IF(R66&lt;'Grading Scale'!G$13,'Grading Scale'!E$13,IF(R66&lt;'Grading Scale'!G$12,'Grading Scale'!E$11,IF(R66&lt;'Grading Scale'!G$11,'Grading Scale'!E$9,IF(R66&lt;'Grading Scale'!G$10,'Grading Scale'!E$7,IF(R66&lt;'Grading Scale'!G$9,'Grading Scale'!E$5,'Grading Scale'!E$3))))),IF(R66&lt;'Grading Scale'!G$7,'Grading Scale'!B$13,IF(R66&lt;'Grading Scale'!G$6,'Grading Scale'!B$11,IF(R66&lt;'Grading Scale'!G$5,'Grading Scale'!B$9,IF(R66&lt;'Grading Scale'!G$4,'Grading Scale'!B$7,IF(R66&lt;'Grading Scale'!G$3,'Grading Scale'!B$5,'Grading Scale'!B$3))))))</f>
        <v>3.3</v>
      </c>
      <c r="T66" s="14">
        <f>Scores!B57</f>
        <v>44</v>
      </c>
      <c r="U66" s="14" t="str">
        <f>IF(S66&gt;='Grading Scale'!B$13,IF(S66='Grading Scale'!B$3,'Grading Scale'!C$3,IF(S66='Grading Scale'!B$5,'Grading Scale'!C$5,IF(S66='Grading Scale'!B$7,'Grading Scale'!C$7,IF(S66='Grading Scale'!B$9,'Grading Scale'!C$9,IF(S66='Grading Scale'!B$11,'Grading Scale'!C$11,'Grading Scale'!C$13))))),IF(S66='Grading Scale'!E$3,'Grading Scale'!F$3,IF(S66='Grading Scale'!E$5,'Grading Scale'!F$5,IF(S66='Grading Scale'!E$7,'Grading Scale'!F$7,IF(S66='Grading Scale'!E$9,'Grading Scale'!F$9,IF(S66='Grading Scale'!E$11,'Grading Scale'!F$11,'Grading Scale'!F$13))))))</f>
        <v>B+</v>
      </c>
      <c r="V66" s="14" t="str">
        <f t="shared" si="7"/>
        <v> </v>
      </c>
      <c r="W66" s="12"/>
      <c r="X66" s="11">
        <f t="shared" si="8"/>
      </c>
      <c r="Y66" s="11"/>
    </row>
    <row r="67" spans="1:25" s="3" customFormat="1" ht="12.75">
      <c r="A67" s="14" t="str">
        <f>Scores!A58</f>
        <v>yes</v>
      </c>
      <c r="B67" s="14">
        <f>Scores!B58</f>
        <v>45</v>
      </c>
      <c r="C67" s="14">
        <f>Scores!C58</f>
        <v>111</v>
      </c>
      <c r="D67" s="14">
        <f>Scores!D58</f>
        <v>24</v>
      </c>
      <c r="E67" s="14">
        <f>Scores!E58</f>
        <v>15</v>
      </c>
      <c r="F67" s="14">
        <f>Scores!F58</f>
        <v>35</v>
      </c>
      <c r="G67" s="14">
        <f>Scores!G58</f>
        <v>37</v>
      </c>
      <c r="H67" s="14">
        <f>Scores!H58</f>
        <v>0</v>
      </c>
      <c r="I67" s="14">
        <f>Scores!I58</f>
        <v>0</v>
      </c>
      <c r="J67" s="14">
        <f>Scores!J58</f>
        <v>0</v>
      </c>
      <c r="K67" s="14">
        <f>Scores!K58</f>
        <v>0</v>
      </c>
      <c r="L67" s="14">
        <f>Scores!L58</f>
        <v>0</v>
      </c>
      <c r="M67" s="14" t="str">
        <f>Scores!M58</f>
        <v>o</v>
      </c>
      <c r="N67" s="14">
        <f>Scores!N58</f>
        <v>0</v>
      </c>
      <c r="O67" s="14">
        <f>Scores!O58</f>
        <v>0</v>
      </c>
      <c r="P67" s="14">
        <f t="shared" si="4"/>
        <v>15.408897680135068</v>
      </c>
      <c r="Q67" s="14">
        <f t="shared" si="5"/>
        <v>3.4306155498804682</v>
      </c>
      <c r="R67" s="14">
        <f t="shared" si="6"/>
        <v>3.4306155498804682</v>
      </c>
      <c r="S67" s="29">
        <f>IF(R67&lt;'Grading Scale'!G$8,IF(R67&lt;'Grading Scale'!G$13,'Grading Scale'!E$13,IF(R67&lt;'Grading Scale'!G$12,'Grading Scale'!E$11,IF(R67&lt;'Grading Scale'!G$11,'Grading Scale'!E$9,IF(R67&lt;'Grading Scale'!G$10,'Grading Scale'!E$7,IF(R67&lt;'Grading Scale'!G$9,'Grading Scale'!E$5,'Grading Scale'!E$3))))),IF(R67&lt;'Grading Scale'!G$7,'Grading Scale'!B$13,IF(R67&lt;'Grading Scale'!G$6,'Grading Scale'!B$11,IF(R67&lt;'Grading Scale'!G$5,'Grading Scale'!B$9,IF(R67&lt;'Grading Scale'!G$4,'Grading Scale'!B$7,IF(R67&lt;'Grading Scale'!G$3,'Grading Scale'!B$5,'Grading Scale'!B$3))))))</f>
        <v>3.3</v>
      </c>
      <c r="T67" s="14">
        <f>Scores!B58</f>
        <v>45</v>
      </c>
      <c r="U67" s="14" t="str">
        <f>IF(S67&gt;='Grading Scale'!B$13,IF(S67='Grading Scale'!B$3,'Grading Scale'!C$3,IF(S67='Grading Scale'!B$5,'Grading Scale'!C$5,IF(S67='Grading Scale'!B$7,'Grading Scale'!C$7,IF(S67='Grading Scale'!B$9,'Grading Scale'!C$9,IF(S67='Grading Scale'!B$11,'Grading Scale'!C$11,'Grading Scale'!C$13))))),IF(S67='Grading Scale'!E$3,'Grading Scale'!F$3,IF(S67='Grading Scale'!E$5,'Grading Scale'!F$5,IF(S67='Grading Scale'!E$7,'Grading Scale'!F$7,IF(S67='Grading Scale'!E$9,'Grading Scale'!F$9,IF(S67='Grading Scale'!E$11,'Grading Scale'!F$11,'Grading Scale'!F$13))))))</f>
        <v>B+</v>
      </c>
      <c r="V67" s="14" t="str">
        <f t="shared" si="7"/>
        <v> </v>
      </c>
      <c r="W67" s="12"/>
      <c r="X67" s="11">
        <f t="shared" si="8"/>
      </c>
      <c r="Y67" s="11"/>
    </row>
    <row r="68" spans="1:25" s="3" customFormat="1" ht="12.75">
      <c r="A68" s="14" t="str">
        <f>Scores!A59</f>
        <v>yes</v>
      </c>
      <c r="B68" s="14">
        <f>Scores!B59</f>
        <v>46</v>
      </c>
      <c r="C68" s="14">
        <f>Scores!C59</f>
        <v>111</v>
      </c>
      <c r="D68" s="14">
        <f>Scores!D59</f>
        <v>20</v>
      </c>
      <c r="E68" s="14">
        <f>Scores!E59</f>
        <v>16</v>
      </c>
      <c r="F68" s="14">
        <f>Scores!F59</f>
        <v>30</v>
      </c>
      <c r="G68" s="14">
        <f>Scores!G59</f>
        <v>45</v>
      </c>
      <c r="H68" s="14">
        <f>Scores!H59</f>
        <v>0</v>
      </c>
      <c r="I68" s="14">
        <f>Scores!I59</f>
        <v>0</v>
      </c>
      <c r="J68" s="14">
        <f>Scores!J59</f>
        <v>0</v>
      </c>
      <c r="K68" s="14">
        <f>Scores!K59</f>
        <v>0</v>
      </c>
      <c r="L68" s="14">
        <f>Scores!L59</f>
        <v>0</v>
      </c>
      <c r="M68" s="14" t="str">
        <f>Scores!M59</f>
        <v>o</v>
      </c>
      <c r="N68" s="14">
        <f>Scores!N59</f>
        <v>0</v>
      </c>
      <c r="O68" s="14">
        <f>Scores!O59</f>
        <v>0</v>
      </c>
      <c r="P68" s="14">
        <f t="shared" si="4"/>
        <v>15.124910330297372</v>
      </c>
      <c r="Q68" s="14">
        <f t="shared" si="5"/>
        <v>3.4272130689348668</v>
      </c>
      <c r="R68" s="14">
        <f t="shared" si="6"/>
        <v>3.4272130689348668</v>
      </c>
      <c r="S68" s="29">
        <f>IF(R68&lt;'Grading Scale'!G$8,IF(R68&lt;'Grading Scale'!G$13,'Grading Scale'!E$13,IF(R68&lt;'Grading Scale'!G$12,'Grading Scale'!E$11,IF(R68&lt;'Grading Scale'!G$11,'Grading Scale'!E$9,IF(R68&lt;'Grading Scale'!G$10,'Grading Scale'!E$7,IF(R68&lt;'Grading Scale'!G$9,'Grading Scale'!E$5,'Grading Scale'!E$3))))),IF(R68&lt;'Grading Scale'!G$7,'Grading Scale'!B$13,IF(R68&lt;'Grading Scale'!G$6,'Grading Scale'!B$11,IF(R68&lt;'Grading Scale'!G$5,'Grading Scale'!B$9,IF(R68&lt;'Grading Scale'!G$4,'Grading Scale'!B$7,IF(R68&lt;'Grading Scale'!G$3,'Grading Scale'!B$5,'Grading Scale'!B$3))))))</f>
        <v>3.3</v>
      </c>
      <c r="T68" s="14">
        <f>Scores!B59</f>
        <v>46</v>
      </c>
      <c r="U68" s="14" t="str">
        <f>IF(S68&gt;='Grading Scale'!B$13,IF(S68='Grading Scale'!B$3,'Grading Scale'!C$3,IF(S68='Grading Scale'!B$5,'Grading Scale'!C$5,IF(S68='Grading Scale'!B$7,'Grading Scale'!C$7,IF(S68='Grading Scale'!B$9,'Grading Scale'!C$9,IF(S68='Grading Scale'!B$11,'Grading Scale'!C$11,'Grading Scale'!C$13))))),IF(S68='Grading Scale'!E$3,'Grading Scale'!F$3,IF(S68='Grading Scale'!E$5,'Grading Scale'!F$5,IF(S68='Grading Scale'!E$7,'Grading Scale'!F$7,IF(S68='Grading Scale'!E$9,'Grading Scale'!F$9,IF(S68='Grading Scale'!E$11,'Grading Scale'!F$11,'Grading Scale'!F$13))))))</f>
        <v>B+</v>
      </c>
      <c r="V68" s="14" t="str">
        <f t="shared" si="7"/>
        <v> </v>
      </c>
      <c r="W68" s="12"/>
      <c r="X68" s="11">
        <f t="shared" si="8"/>
      </c>
      <c r="Y68" s="11"/>
    </row>
    <row r="69" spans="1:25" s="3" customFormat="1" ht="12.75">
      <c r="A69" s="14" t="str">
        <f>Scores!A60</f>
        <v>yes</v>
      </c>
      <c r="B69" s="14">
        <f>Scores!B60</f>
        <v>47</v>
      </c>
      <c r="C69" s="14">
        <f>Scores!C60</f>
        <v>110</v>
      </c>
      <c r="D69" s="14">
        <f>Scores!D60</f>
        <v>20</v>
      </c>
      <c r="E69" s="14">
        <f>Scores!E60</f>
        <v>14</v>
      </c>
      <c r="F69" s="14">
        <f>Scores!F60</f>
        <v>37</v>
      </c>
      <c r="G69" s="14">
        <f>Scores!G60</f>
        <v>39</v>
      </c>
      <c r="H69" s="14">
        <f>Scores!H60</f>
        <v>0</v>
      </c>
      <c r="I69" s="14">
        <f>Scores!I60</f>
        <v>0</v>
      </c>
      <c r="J69" s="14">
        <f>Scores!J60</f>
        <v>0</v>
      </c>
      <c r="K69" s="14">
        <f>Scores!K60</f>
        <v>0</v>
      </c>
      <c r="L69" s="14">
        <f>Scores!L60</f>
        <v>0</v>
      </c>
      <c r="M69" s="14" t="str">
        <f>Scores!M60</f>
        <v>o</v>
      </c>
      <c r="N69" s="14">
        <f>Scores!N60</f>
        <v>0</v>
      </c>
      <c r="O69" s="14">
        <f>Scores!O60</f>
        <v>0</v>
      </c>
      <c r="P69" s="14">
        <f t="shared" si="4"/>
        <v>14.41505889119152</v>
      </c>
      <c r="Q69" s="14">
        <f t="shared" si="5"/>
        <v>3.4187082675866876</v>
      </c>
      <c r="R69" s="14">
        <f t="shared" si="6"/>
        <v>3.4187082675866876</v>
      </c>
      <c r="S69" s="29">
        <f>IF(R69&lt;'Grading Scale'!G$8,IF(R69&lt;'Grading Scale'!G$13,'Grading Scale'!E$13,IF(R69&lt;'Grading Scale'!G$12,'Grading Scale'!E$11,IF(R69&lt;'Grading Scale'!G$11,'Grading Scale'!E$9,IF(R69&lt;'Grading Scale'!G$10,'Grading Scale'!E$7,IF(R69&lt;'Grading Scale'!G$9,'Grading Scale'!E$5,'Grading Scale'!E$3))))),IF(R69&lt;'Grading Scale'!G$7,'Grading Scale'!B$13,IF(R69&lt;'Grading Scale'!G$6,'Grading Scale'!B$11,IF(R69&lt;'Grading Scale'!G$5,'Grading Scale'!B$9,IF(R69&lt;'Grading Scale'!G$4,'Grading Scale'!B$7,IF(R69&lt;'Grading Scale'!G$3,'Grading Scale'!B$5,'Grading Scale'!B$3))))))</f>
        <v>3.3</v>
      </c>
      <c r="T69" s="14">
        <f>Scores!B60</f>
        <v>47</v>
      </c>
      <c r="U69" s="14" t="str">
        <f>IF(S69&gt;='Grading Scale'!B$13,IF(S69='Grading Scale'!B$3,'Grading Scale'!C$3,IF(S69='Grading Scale'!B$5,'Grading Scale'!C$5,IF(S69='Grading Scale'!B$7,'Grading Scale'!C$7,IF(S69='Grading Scale'!B$9,'Grading Scale'!C$9,IF(S69='Grading Scale'!B$11,'Grading Scale'!C$11,'Grading Scale'!C$13))))),IF(S69='Grading Scale'!E$3,'Grading Scale'!F$3,IF(S69='Grading Scale'!E$5,'Grading Scale'!F$5,IF(S69='Grading Scale'!E$7,'Grading Scale'!F$7,IF(S69='Grading Scale'!E$9,'Grading Scale'!F$9,IF(S69='Grading Scale'!E$11,'Grading Scale'!F$11,'Grading Scale'!F$13))))))</f>
        <v>B+</v>
      </c>
      <c r="V69" s="14" t="str">
        <f t="shared" si="7"/>
        <v> </v>
      </c>
      <c r="W69" s="12"/>
      <c r="X69" s="11">
        <f t="shared" si="8"/>
      </c>
      <c r="Y69" s="11"/>
    </row>
    <row r="70" spans="1:25" s="3" customFormat="1" ht="12.75">
      <c r="A70" s="14" t="str">
        <f>Scores!A61</f>
        <v>yes</v>
      </c>
      <c r="B70" s="14">
        <f>Scores!B61</f>
        <v>48</v>
      </c>
      <c r="C70" s="14">
        <f>Scores!C61</f>
        <v>110</v>
      </c>
      <c r="D70" s="14">
        <f>Scores!D61</f>
        <v>20</v>
      </c>
      <c r="E70" s="14">
        <f>Scores!E61</f>
        <v>14</v>
      </c>
      <c r="F70" s="14">
        <f>Scores!F61</f>
        <v>36</v>
      </c>
      <c r="G70" s="14">
        <f>Scores!G61</f>
        <v>40</v>
      </c>
      <c r="H70" s="14">
        <f>Scores!H61</f>
        <v>0</v>
      </c>
      <c r="I70" s="14">
        <f>Scores!I61</f>
        <v>0</v>
      </c>
      <c r="J70" s="14">
        <f>Scores!J61</f>
        <v>0</v>
      </c>
      <c r="K70" s="14">
        <f>Scores!K61</f>
        <v>0</v>
      </c>
      <c r="L70" s="14">
        <f>Scores!L61</f>
        <v>0</v>
      </c>
      <c r="M70" s="14" t="str">
        <f>Scores!M61</f>
        <v>o</v>
      </c>
      <c r="N70" s="14">
        <f>Scores!N61</f>
        <v>0</v>
      </c>
      <c r="O70" s="14">
        <f>Scores!O61</f>
        <v>0</v>
      </c>
      <c r="P70" s="14">
        <f t="shared" si="4"/>
        <v>14.252885958176993</v>
      </c>
      <c r="Q70" s="14">
        <f t="shared" si="5"/>
        <v>3.4167652573970093</v>
      </c>
      <c r="R70" s="14">
        <f t="shared" si="6"/>
        <v>3.4167652573970093</v>
      </c>
      <c r="S70" s="29">
        <f>IF(R70&lt;'Grading Scale'!G$8,IF(R70&lt;'Grading Scale'!G$13,'Grading Scale'!E$13,IF(R70&lt;'Grading Scale'!G$12,'Grading Scale'!E$11,IF(R70&lt;'Grading Scale'!G$11,'Grading Scale'!E$9,IF(R70&lt;'Grading Scale'!G$10,'Grading Scale'!E$7,IF(R70&lt;'Grading Scale'!G$9,'Grading Scale'!E$5,'Grading Scale'!E$3))))),IF(R70&lt;'Grading Scale'!G$7,'Grading Scale'!B$13,IF(R70&lt;'Grading Scale'!G$6,'Grading Scale'!B$11,IF(R70&lt;'Grading Scale'!G$5,'Grading Scale'!B$9,IF(R70&lt;'Grading Scale'!G$4,'Grading Scale'!B$7,IF(R70&lt;'Grading Scale'!G$3,'Grading Scale'!B$5,'Grading Scale'!B$3))))))</f>
        <v>3.3</v>
      </c>
      <c r="T70" s="14">
        <f>Scores!B61</f>
        <v>48</v>
      </c>
      <c r="U70" s="14" t="str">
        <f>IF(S70&gt;='Grading Scale'!B$13,IF(S70='Grading Scale'!B$3,'Grading Scale'!C$3,IF(S70='Grading Scale'!B$5,'Grading Scale'!C$5,IF(S70='Grading Scale'!B$7,'Grading Scale'!C$7,IF(S70='Grading Scale'!B$9,'Grading Scale'!C$9,IF(S70='Grading Scale'!B$11,'Grading Scale'!C$11,'Grading Scale'!C$13))))),IF(S70='Grading Scale'!E$3,'Grading Scale'!F$3,IF(S70='Grading Scale'!E$5,'Grading Scale'!F$5,IF(S70='Grading Scale'!E$7,'Grading Scale'!F$7,IF(S70='Grading Scale'!E$9,'Grading Scale'!F$9,IF(S70='Grading Scale'!E$11,'Grading Scale'!F$11,'Grading Scale'!F$13))))))</f>
        <v>B+</v>
      </c>
      <c r="V70" s="14" t="str">
        <f t="shared" si="7"/>
        <v> </v>
      </c>
      <c r="W70" s="12"/>
      <c r="X70" s="11">
        <f t="shared" si="8"/>
      </c>
      <c r="Y70" s="11"/>
    </row>
    <row r="71" spans="1:25" s="3" customFormat="1" ht="12.75">
      <c r="A71" s="14" t="str">
        <f>Scores!A62</f>
        <v>yes</v>
      </c>
      <c r="B71" s="14">
        <f>Scores!B62</f>
        <v>49</v>
      </c>
      <c r="C71" s="14">
        <f>Scores!C62</f>
        <v>110</v>
      </c>
      <c r="D71" s="14">
        <f>Scores!D62</f>
        <v>20</v>
      </c>
      <c r="E71" s="14">
        <f>Scores!E62</f>
        <v>14</v>
      </c>
      <c r="F71" s="14">
        <f>Scores!F62</f>
        <v>35</v>
      </c>
      <c r="G71" s="14">
        <f>Scores!G62</f>
        <v>41</v>
      </c>
      <c r="H71" s="14">
        <f>Scores!H62</f>
        <v>0</v>
      </c>
      <c r="I71" s="14">
        <f>Scores!I62</f>
        <v>0</v>
      </c>
      <c r="J71" s="14">
        <f>Scores!J62</f>
        <v>0</v>
      </c>
      <c r="K71" s="14">
        <f>Scores!K62</f>
        <v>0</v>
      </c>
      <c r="L71" s="14">
        <f>Scores!L62</f>
        <v>0</v>
      </c>
      <c r="M71" s="14" t="str">
        <f>Scores!M62</f>
        <v>o</v>
      </c>
      <c r="N71" s="14">
        <f>Scores!N62</f>
        <v>0</v>
      </c>
      <c r="O71" s="14">
        <f>Scores!O62</f>
        <v>0</v>
      </c>
      <c r="P71" s="14">
        <f t="shared" si="4"/>
        <v>14.090713025162467</v>
      </c>
      <c r="Q71" s="14">
        <f t="shared" si="5"/>
        <v>3.4148222472073315</v>
      </c>
      <c r="R71" s="14">
        <f t="shared" si="6"/>
        <v>3.4148222472073315</v>
      </c>
      <c r="S71" s="29">
        <f>IF(R71&lt;'Grading Scale'!G$8,IF(R71&lt;'Grading Scale'!G$13,'Grading Scale'!E$13,IF(R71&lt;'Grading Scale'!G$12,'Grading Scale'!E$11,IF(R71&lt;'Grading Scale'!G$11,'Grading Scale'!E$9,IF(R71&lt;'Grading Scale'!G$10,'Grading Scale'!E$7,IF(R71&lt;'Grading Scale'!G$9,'Grading Scale'!E$5,'Grading Scale'!E$3))))),IF(R71&lt;'Grading Scale'!G$7,'Grading Scale'!B$13,IF(R71&lt;'Grading Scale'!G$6,'Grading Scale'!B$11,IF(R71&lt;'Grading Scale'!G$5,'Grading Scale'!B$9,IF(R71&lt;'Grading Scale'!G$4,'Grading Scale'!B$7,IF(R71&lt;'Grading Scale'!G$3,'Grading Scale'!B$5,'Grading Scale'!B$3))))))</f>
        <v>3.3</v>
      </c>
      <c r="T71" s="14">
        <f>Scores!B62</f>
        <v>49</v>
      </c>
      <c r="U71" s="14" t="str">
        <f>IF(S71&gt;='Grading Scale'!B$13,IF(S71='Grading Scale'!B$3,'Grading Scale'!C$3,IF(S71='Grading Scale'!B$5,'Grading Scale'!C$5,IF(S71='Grading Scale'!B$7,'Grading Scale'!C$7,IF(S71='Grading Scale'!B$9,'Grading Scale'!C$9,IF(S71='Grading Scale'!B$11,'Grading Scale'!C$11,'Grading Scale'!C$13))))),IF(S71='Grading Scale'!E$3,'Grading Scale'!F$3,IF(S71='Grading Scale'!E$5,'Grading Scale'!F$5,IF(S71='Grading Scale'!E$7,'Grading Scale'!F$7,IF(S71='Grading Scale'!E$9,'Grading Scale'!F$9,IF(S71='Grading Scale'!E$11,'Grading Scale'!F$11,'Grading Scale'!F$13))))))</f>
        <v>B+</v>
      </c>
      <c r="V71" s="14" t="str">
        <f t="shared" si="7"/>
        <v> </v>
      </c>
      <c r="W71" s="12"/>
      <c r="X71" s="11">
        <f t="shared" si="8"/>
      </c>
      <c r="Y71" s="11"/>
    </row>
    <row r="72" spans="1:25" s="3" customFormat="1" ht="12.75">
      <c r="A72" s="14" t="str">
        <f>Scores!A63</f>
        <v>yes</v>
      </c>
      <c r="B72" s="14">
        <f>Scores!B63</f>
        <v>50</v>
      </c>
      <c r="C72" s="14">
        <f>Scores!C63</f>
        <v>109</v>
      </c>
      <c r="D72" s="14">
        <f>Scores!D63</f>
        <v>22</v>
      </c>
      <c r="E72" s="14">
        <f>Scores!E63</f>
        <v>15</v>
      </c>
      <c r="F72" s="14">
        <f>Scores!F63</f>
        <v>33</v>
      </c>
      <c r="G72" s="14">
        <f>Scores!G63</f>
        <v>39</v>
      </c>
      <c r="H72" s="14">
        <f>Scores!H63</f>
        <v>0</v>
      </c>
      <c r="I72" s="14">
        <f>Scores!I63</f>
        <v>0</v>
      </c>
      <c r="J72" s="14">
        <f>Scores!J63</f>
        <v>0</v>
      </c>
      <c r="K72" s="14">
        <f>Scores!K63</f>
        <v>0</v>
      </c>
      <c r="L72" s="14">
        <f>Scores!L63</f>
        <v>0</v>
      </c>
      <c r="M72" s="14" t="str">
        <f>Scores!M63</f>
        <v>o</v>
      </c>
      <c r="N72" s="14">
        <f>Scores!N63</f>
        <v>0</v>
      </c>
      <c r="O72" s="14">
        <f>Scores!O63</f>
        <v>0</v>
      </c>
      <c r="P72" s="14">
        <f t="shared" si="4"/>
        <v>11.841109499013758</v>
      </c>
      <c r="Q72" s="14">
        <f t="shared" si="5"/>
        <v>3.3878695215410177</v>
      </c>
      <c r="R72" s="14">
        <f t="shared" si="6"/>
        <v>3.3878695215410177</v>
      </c>
      <c r="S72" s="29">
        <f>IF(R72&lt;'Grading Scale'!G$8,IF(R72&lt;'Grading Scale'!G$13,'Grading Scale'!E$13,IF(R72&lt;'Grading Scale'!G$12,'Grading Scale'!E$11,IF(R72&lt;'Grading Scale'!G$11,'Grading Scale'!E$9,IF(R72&lt;'Grading Scale'!G$10,'Grading Scale'!E$7,IF(R72&lt;'Grading Scale'!G$9,'Grading Scale'!E$5,'Grading Scale'!E$3))))),IF(R72&lt;'Grading Scale'!G$7,'Grading Scale'!B$13,IF(R72&lt;'Grading Scale'!G$6,'Grading Scale'!B$11,IF(R72&lt;'Grading Scale'!G$5,'Grading Scale'!B$9,IF(R72&lt;'Grading Scale'!G$4,'Grading Scale'!B$7,IF(R72&lt;'Grading Scale'!G$3,'Grading Scale'!B$5,'Grading Scale'!B$3))))))</f>
        <v>3.3</v>
      </c>
      <c r="T72" s="14">
        <f>Scores!B63</f>
        <v>50</v>
      </c>
      <c r="U72" s="14" t="str">
        <f>IF(S72&gt;='Grading Scale'!B$13,IF(S72='Grading Scale'!B$3,'Grading Scale'!C$3,IF(S72='Grading Scale'!B$5,'Grading Scale'!C$5,IF(S72='Grading Scale'!B$7,'Grading Scale'!C$7,IF(S72='Grading Scale'!B$9,'Grading Scale'!C$9,IF(S72='Grading Scale'!B$11,'Grading Scale'!C$11,'Grading Scale'!C$13))))),IF(S72='Grading Scale'!E$3,'Grading Scale'!F$3,IF(S72='Grading Scale'!E$5,'Grading Scale'!F$5,IF(S72='Grading Scale'!E$7,'Grading Scale'!F$7,IF(S72='Grading Scale'!E$9,'Grading Scale'!F$9,IF(S72='Grading Scale'!E$11,'Grading Scale'!F$11,'Grading Scale'!F$13))))))</f>
        <v>B+</v>
      </c>
      <c r="V72" s="14" t="str">
        <f t="shared" si="7"/>
        <v> </v>
      </c>
      <c r="W72" s="12"/>
      <c r="X72" s="11">
        <f t="shared" si="8"/>
      </c>
      <c r="Y72" s="11"/>
    </row>
    <row r="73" spans="1:25" s="3" customFormat="1" ht="12.75">
      <c r="A73" s="14" t="str">
        <f>Scores!A64</f>
        <v>yes</v>
      </c>
      <c r="B73" s="14">
        <f>Scores!B64</f>
        <v>51</v>
      </c>
      <c r="C73" s="14">
        <f>Scores!C64</f>
        <v>109</v>
      </c>
      <c r="D73" s="14">
        <f>Scores!D64</f>
        <v>22</v>
      </c>
      <c r="E73" s="14">
        <f>Scores!E64</f>
        <v>15</v>
      </c>
      <c r="F73" s="14">
        <f>Scores!F64</f>
        <v>31</v>
      </c>
      <c r="G73" s="14">
        <f>Scores!G64</f>
        <v>41</v>
      </c>
      <c r="H73" s="14">
        <f>Scores!H64</f>
        <v>0</v>
      </c>
      <c r="I73" s="14">
        <f>Scores!I64</f>
        <v>0</v>
      </c>
      <c r="J73" s="14">
        <f>Scores!J64</f>
        <v>0</v>
      </c>
      <c r="K73" s="14">
        <f>Scores!K64</f>
        <v>0</v>
      </c>
      <c r="L73" s="14">
        <f>Scores!L64</f>
        <v>0</v>
      </c>
      <c r="M73" s="14" t="str">
        <f>Scores!M64</f>
        <v>o</v>
      </c>
      <c r="N73" s="14">
        <f>Scores!N64</f>
        <v>0</v>
      </c>
      <c r="O73" s="14">
        <f>Scores!O64</f>
        <v>0</v>
      </c>
      <c r="P73" s="14">
        <f t="shared" si="4"/>
        <v>11.516763632984704</v>
      </c>
      <c r="Q73" s="14">
        <f t="shared" si="5"/>
        <v>3.383983501161662</v>
      </c>
      <c r="R73" s="14">
        <f t="shared" si="6"/>
        <v>3.383983501161662</v>
      </c>
      <c r="S73" s="29">
        <f>IF(R73&lt;'Grading Scale'!G$8,IF(R73&lt;'Grading Scale'!G$13,'Grading Scale'!E$13,IF(R73&lt;'Grading Scale'!G$12,'Grading Scale'!E$11,IF(R73&lt;'Grading Scale'!G$11,'Grading Scale'!E$9,IF(R73&lt;'Grading Scale'!G$10,'Grading Scale'!E$7,IF(R73&lt;'Grading Scale'!G$9,'Grading Scale'!E$5,'Grading Scale'!E$3))))),IF(R73&lt;'Grading Scale'!G$7,'Grading Scale'!B$13,IF(R73&lt;'Grading Scale'!G$6,'Grading Scale'!B$11,IF(R73&lt;'Grading Scale'!G$5,'Grading Scale'!B$9,IF(R73&lt;'Grading Scale'!G$4,'Grading Scale'!B$7,IF(R73&lt;'Grading Scale'!G$3,'Grading Scale'!B$5,'Grading Scale'!B$3))))))</f>
        <v>3.3</v>
      </c>
      <c r="T73" s="14">
        <f>Scores!B64</f>
        <v>51</v>
      </c>
      <c r="U73" s="14" t="str">
        <f>IF(S73&gt;='Grading Scale'!B$13,IF(S73='Grading Scale'!B$3,'Grading Scale'!C$3,IF(S73='Grading Scale'!B$5,'Grading Scale'!C$5,IF(S73='Grading Scale'!B$7,'Grading Scale'!C$7,IF(S73='Grading Scale'!B$9,'Grading Scale'!C$9,IF(S73='Grading Scale'!B$11,'Grading Scale'!C$11,'Grading Scale'!C$13))))),IF(S73='Grading Scale'!E$3,'Grading Scale'!F$3,IF(S73='Grading Scale'!E$5,'Grading Scale'!F$5,IF(S73='Grading Scale'!E$7,'Grading Scale'!F$7,IF(S73='Grading Scale'!E$9,'Grading Scale'!F$9,IF(S73='Grading Scale'!E$11,'Grading Scale'!F$11,'Grading Scale'!F$13))))))</f>
        <v>B+</v>
      </c>
      <c r="V73" s="14" t="str">
        <f t="shared" si="7"/>
        <v> </v>
      </c>
      <c r="W73" s="12"/>
      <c r="X73" s="11">
        <f t="shared" si="8"/>
      </c>
      <c r="Y73" s="11"/>
    </row>
    <row r="74" spans="1:25" s="3" customFormat="1" ht="12.75">
      <c r="A74" s="14" t="str">
        <f>Scores!A65</f>
        <v>yes</v>
      </c>
      <c r="B74" s="14">
        <f>Scores!B65</f>
        <v>52</v>
      </c>
      <c r="C74" s="14">
        <f>Scores!C65</f>
        <v>108</v>
      </c>
      <c r="D74" s="14">
        <f>Scores!D65</f>
        <v>19</v>
      </c>
      <c r="E74" s="14">
        <f>Scores!E65</f>
        <v>15</v>
      </c>
      <c r="F74" s="14">
        <f>Scores!F65</f>
        <v>36</v>
      </c>
      <c r="G74" s="14">
        <f>Scores!G65</f>
        <v>38</v>
      </c>
      <c r="H74" s="14">
        <f>Scores!H65</f>
        <v>0</v>
      </c>
      <c r="I74" s="14">
        <f>Scores!I65</f>
        <v>0</v>
      </c>
      <c r="J74" s="14">
        <f>Scores!J65</f>
        <v>0</v>
      </c>
      <c r="K74" s="14">
        <f>Scores!K65</f>
        <v>0</v>
      </c>
      <c r="L74" s="14">
        <f>Scores!L65</f>
        <v>0</v>
      </c>
      <c r="M74" s="14" t="str">
        <f>Scores!M65</f>
        <v>o</v>
      </c>
      <c r="N74" s="14">
        <f>Scores!N65</f>
        <v>0</v>
      </c>
      <c r="O74" s="14">
        <f>Scores!O65</f>
        <v>0</v>
      </c>
      <c r="P74" s="14">
        <f t="shared" si="4"/>
        <v>10.943168231313622</v>
      </c>
      <c r="Q74" s="14">
        <f t="shared" si="5"/>
        <v>3.3771111970756316</v>
      </c>
      <c r="R74" s="14">
        <f t="shared" si="6"/>
        <v>3.3771111970756316</v>
      </c>
      <c r="S74" s="29">
        <f>IF(R74&lt;'Grading Scale'!G$8,IF(R74&lt;'Grading Scale'!G$13,'Grading Scale'!E$13,IF(R74&lt;'Grading Scale'!G$12,'Grading Scale'!E$11,IF(R74&lt;'Grading Scale'!G$11,'Grading Scale'!E$9,IF(R74&lt;'Grading Scale'!G$10,'Grading Scale'!E$7,IF(R74&lt;'Grading Scale'!G$9,'Grading Scale'!E$5,'Grading Scale'!E$3))))),IF(R74&lt;'Grading Scale'!G$7,'Grading Scale'!B$13,IF(R74&lt;'Grading Scale'!G$6,'Grading Scale'!B$11,IF(R74&lt;'Grading Scale'!G$5,'Grading Scale'!B$9,IF(R74&lt;'Grading Scale'!G$4,'Grading Scale'!B$7,IF(R74&lt;'Grading Scale'!G$3,'Grading Scale'!B$5,'Grading Scale'!B$3))))))</f>
        <v>3.3</v>
      </c>
      <c r="T74" s="14">
        <f>Scores!B65</f>
        <v>52</v>
      </c>
      <c r="U74" s="14" t="str">
        <f>IF(S74&gt;='Grading Scale'!B$13,IF(S74='Grading Scale'!B$3,'Grading Scale'!C$3,IF(S74='Grading Scale'!B$5,'Grading Scale'!C$5,IF(S74='Grading Scale'!B$7,'Grading Scale'!C$7,IF(S74='Grading Scale'!B$9,'Grading Scale'!C$9,IF(S74='Grading Scale'!B$11,'Grading Scale'!C$11,'Grading Scale'!C$13))))),IF(S74='Grading Scale'!E$3,'Grading Scale'!F$3,IF(S74='Grading Scale'!E$5,'Grading Scale'!F$5,IF(S74='Grading Scale'!E$7,'Grading Scale'!F$7,IF(S74='Grading Scale'!E$9,'Grading Scale'!F$9,IF(S74='Grading Scale'!E$11,'Grading Scale'!F$11,'Grading Scale'!F$13))))))</f>
        <v>B+</v>
      </c>
      <c r="V74" s="14" t="str">
        <f t="shared" si="7"/>
        <v> </v>
      </c>
      <c r="W74" s="12"/>
      <c r="X74" s="11">
        <f t="shared" si="8"/>
      </c>
      <c r="Y74" s="11"/>
    </row>
    <row r="75" spans="1:25" s="3" customFormat="1" ht="12.75">
      <c r="A75" s="14" t="str">
        <f>Scores!A66</f>
        <v>yes</v>
      </c>
      <c r="B75" s="14">
        <f>Scores!B66</f>
        <v>53</v>
      </c>
      <c r="C75" s="14">
        <f>Scores!C66</f>
        <v>108</v>
      </c>
      <c r="D75" s="14">
        <f>Scores!D66</f>
        <v>17</v>
      </c>
      <c r="E75" s="14">
        <f>Scores!E66</f>
        <v>16</v>
      </c>
      <c r="F75" s="14">
        <f>Scores!F66</f>
        <v>33</v>
      </c>
      <c r="G75" s="14">
        <f>Scores!G66</f>
        <v>42</v>
      </c>
      <c r="H75" s="14">
        <f>Scores!H66</f>
        <v>0</v>
      </c>
      <c r="I75" s="14">
        <f>Scores!I66</f>
        <v>0</v>
      </c>
      <c r="J75" s="14">
        <f>Scores!J66</f>
        <v>0</v>
      </c>
      <c r="K75" s="14">
        <f>Scores!K66</f>
        <v>0</v>
      </c>
      <c r="L75" s="14">
        <f>Scores!L66</f>
        <v>0</v>
      </c>
      <c r="M75" s="14" t="str">
        <f>Scores!M66</f>
        <v>o</v>
      </c>
      <c r="N75" s="14">
        <f>Scores!N66</f>
        <v>0</v>
      </c>
      <c r="O75" s="14">
        <f>Scores!O66</f>
        <v>0</v>
      </c>
      <c r="P75" s="14">
        <f t="shared" si="4"/>
        <v>10.74626565670256</v>
      </c>
      <c r="Q75" s="14">
        <f t="shared" si="5"/>
        <v>3.3747520875637576</v>
      </c>
      <c r="R75" s="14">
        <f t="shared" si="6"/>
        <v>3.3747520875637576</v>
      </c>
      <c r="S75" s="29">
        <f>IF(R75&lt;'Grading Scale'!G$8,IF(R75&lt;'Grading Scale'!G$13,'Grading Scale'!E$13,IF(R75&lt;'Grading Scale'!G$12,'Grading Scale'!E$11,IF(R75&lt;'Grading Scale'!G$11,'Grading Scale'!E$9,IF(R75&lt;'Grading Scale'!G$10,'Grading Scale'!E$7,IF(R75&lt;'Grading Scale'!G$9,'Grading Scale'!E$5,'Grading Scale'!E$3))))),IF(R75&lt;'Grading Scale'!G$7,'Grading Scale'!B$13,IF(R75&lt;'Grading Scale'!G$6,'Grading Scale'!B$11,IF(R75&lt;'Grading Scale'!G$5,'Grading Scale'!B$9,IF(R75&lt;'Grading Scale'!G$4,'Grading Scale'!B$7,IF(R75&lt;'Grading Scale'!G$3,'Grading Scale'!B$5,'Grading Scale'!B$3))))))</f>
        <v>3.3</v>
      </c>
      <c r="T75" s="14">
        <f>Scores!B66</f>
        <v>53</v>
      </c>
      <c r="U75" s="14" t="str">
        <f>IF(S75&gt;='Grading Scale'!B$13,IF(S75='Grading Scale'!B$3,'Grading Scale'!C$3,IF(S75='Grading Scale'!B$5,'Grading Scale'!C$5,IF(S75='Grading Scale'!B$7,'Grading Scale'!C$7,IF(S75='Grading Scale'!B$9,'Grading Scale'!C$9,IF(S75='Grading Scale'!B$11,'Grading Scale'!C$11,'Grading Scale'!C$13))))),IF(S75='Grading Scale'!E$3,'Grading Scale'!F$3,IF(S75='Grading Scale'!E$5,'Grading Scale'!F$5,IF(S75='Grading Scale'!E$7,'Grading Scale'!F$7,IF(S75='Grading Scale'!E$9,'Grading Scale'!F$9,IF(S75='Grading Scale'!E$11,'Grading Scale'!F$11,'Grading Scale'!F$13))))))</f>
        <v>B+</v>
      </c>
      <c r="V75" s="14" t="str">
        <f t="shared" si="7"/>
        <v> </v>
      </c>
      <c r="W75" s="12"/>
      <c r="X75" s="11">
        <f t="shared" si="8"/>
      </c>
      <c r="Y75" s="11"/>
    </row>
    <row r="76" spans="1:25" s="3" customFormat="1" ht="12.75">
      <c r="A76" s="14" t="str">
        <f>Scores!A67</f>
        <v>yes</v>
      </c>
      <c r="B76" s="14">
        <f>Scores!B67</f>
        <v>54</v>
      </c>
      <c r="C76" s="14">
        <f>Scores!C67</f>
        <v>108</v>
      </c>
      <c r="D76" s="14">
        <f>Scores!D67</f>
        <v>22</v>
      </c>
      <c r="E76" s="14">
        <f>Scores!E67</f>
        <v>16</v>
      </c>
      <c r="F76" s="14">
        <f>Scores!F67</f>
        <v>35</v>
      </c>
      <c r="G76" s="14">
        <f>Scores!G67</f>
        <v>35</v>
      </c>
      <c r="H76" s="14">
        <f>Scores!H67</f>
        <v>0</v>
      </c>
      <c r="I76" s="14">
        <f>Scores!I67</f>
        <v>0</v>
      </c>
      <c r="J76" s="14">
        <f>Scores!J67</f>
        <v>0</v>
      </c>
      <c r="K76" s="14">
        <f>Scores!K67</f>
        <v>0</v>
      </c>
      <c r="L76" s="14">
        <f>Scores!L67</f>
        <v>0</v>
      </c>
      <c r="M76" s="14" t="str">
        <f>Scores!M67</f>
        <v>o</v>
      </c>
      <c r="N76" s="14">
        <f>Scores!N67</f>
        <v>0</v>
      </c>
      <c r="O76" s="14">
        <f>Scores!O67</f>
        <v>0</v>
      </c>
      <c r="P76" s="14">
        <f t="shared" si="4"/>
        <v>10.477458795725571</v>
      </c>
      <c r="Q76" s="14">
        <f t="shared" si="5"/>
        <v>3.371531485579043</v>
      </c>
      <c r="R76" s="14">
        <f t="shared" si="6"/>
        <v>3.371531485579043</v>
      </c>
      <c r="S76" s="29">
        <f>IF(R76&lt;'Grading Scale'!G$8,IF(R76&lt;'Grading Scale'!G$13,'Grading Scale'!E$13,IF(R76&lt;'Grading Scale'!G$12,'Grading Scale'!E$11,IF(R76&lt;'Grading Scale'!G$11,'Grading Scale'!E$9,IF(R76&lt;'Grading Scale'!G$10,'Grading Scale'!E$7,IF(R76&lt;'Grading Scale'!G$9,'Grading Scale'!E$5,'Grading Scale'!E$3))))),IF(R76&lt;'Grading Scale'!G$7,'Grading Scale'!B$13,IF(R76&lt;'Grading Scale'!G$6,'Grading Scale'!B$11,IF(R76&lt;'Grading Scale'!G$5,'Grading Scale'!B$9,IF(R76&lt;'Grading Scale'!G$4,'Grading Scale'!B$7,IF(R76&lt;'Grading Scale'!G$3,'Grading Scale'!B$5,'Grading Scale'!B$3))))))</f>
        <v>3.3</v>
      </c>
      <c r="T76" s="14">
        <f>Scores!B67</f>
        <v>54</v>
      </c>
      <c r="U76" s="14" t="str">
        <f>IF(S76&gt;='Grading Scale'!B$13,IF(S76='Grading Scale'!B$3,'Grading Scale'!C$3,IF(S76='Grading Scale'!B$5,'Grading Scale'!C$5,IF(S76='Grading Scale'!B$7,'Grading Scale'!C$7,IF(S76='Grading Scale'!B$9,'Grading Scale'!C$9,IF(S76='Grading Scale'!B$11,'Grading Scale'!C$11,'Grading Scale'!C$13))))),IF(S76='Grading Scale'!E$3,'Grading Scale'!F$3,IF(S76='Grading Scale'!E$5,'Grading Scale'!F$5,IF(S76='Grading Scale'!E$7,'Grading Scale'!F$7,IF(S76='Grading Scale'!E$9,'Grading Scale'!F$9,IF(S76='Grading Scale'!E$11,'Grading Scale'!F$11,'Grading Scale'!F$13))))))</f>
        <v>B+</v>
      </c>
      <c r="V76" s="14" t="str">
        <f t="shared" si="7"/>
        <v> </v>
      </c>
      <c r="W76" s="12"/>
      <c r="X76" s="11">
        <f t="shared" si="8"/>
      </c>
      <c r="Y76" s="11"/>
    </row>
    <row r="77" spans="1:25" s="3" customFormat="1" ht="12.75">
      <c r="A77" s="14" t="str">
        <f>Scores!A68</f>
        <v>yes</v>
      </c>
      <c r="B77" s="14">
        <f>Scores!B68</f>
        <v>55</v>
      </c>
      <c r="C77" s="14">
        <f>Scores!C68</f>
        <v>108</v>
      </c>
      <c r="D77" s="14">
        <f>Scores!D68</f>
        <v>19</v>
      </c>
      <c r="E77" s="14">
        <f>Scores!E68</f>
        <v>16</v>
      </c>
      <c r="F77" s="14">
        <f>Scores!F68</f>
        <v>32</v>
      </c>
      <c r="G77" s="14">
        <f>Scores!G68</f>
        <v>41</v>
      </c>
      <c r="H77" s="14">
        <f>Scores!H68</f>
        <v>0</v>
      </c>
      <c r="I77" s="14">
        <f>Scores!I68</f>
        <v>0</v>
      </c>
      <c r="J77" s="14">
        <f>Scores!J68</f>
        <v>0</v>
      </c>
      <c r="K77" s="14">
        <f>Scores!K68</f>
        <v>0</v>
      </c>
      <c r="L77" s="14">
        <f>Scores!L68</f>
        <v>0</v>
      </c>
      <c r="M77" s="14" t="str">
        <f>Scores!M68</f>
        <v>o</v>
      </c>
      <c r="N77" s="14">
        <f>Scores!N68</f>
        <v>0</v>
      </c>
      <c r="O77" s="14">
        <f>Scores!O68</f>
        <v>0</v>
      </c>
      <c r="P77" s="14">
        <f t="shared" si="4"/>
        <v>10.346831632885618</v>
      </c>
      <c r="Q77" s="14">
        <f t="shared" si="5"/>
        <v>3.3699664284284516</v>
      </c>
      <c r="R77" s="14">
        <f t="shared" si="6"/>
        <v>3.3699664284284516</v>
      </c>
      <c r="S77" s="29">
        <f>IF(R77&lt;'Grading Scale'!G$8,IF(R77&lt;'Grading Scale'!G$13,'Grading Scale'!E$13,IF(R77&lt;'Grading Scale'!G$12,'Grading Scale'!E$11,IF(R77&lt;'Grading Scale'!G$11,'Grading Scale'!E$9,IF(R77&lt;'Grading Scale'!G$10,'Grading Scale'!E$7,IF(R77&lt;'Grading Scale'!G$9,'Grading Scale'!E$5,'Grading Scale'!E$3))))),IF(R77&lt;'Grading Scale'!G$7,'Grading Scale'!B$13,IF(R77&lt;'Grading Scale'!G$6,'Grading Scale'!B$11,IF(R77&lt;'Grading Scale'!G$5,'Grading Scale'!B$9,IF(R77&lt;'Grading Scale'!G$4,'Grading Scale'!B$7,IF(R77&lt;'Grading Scale'!G$3,'Grading Scale'!B$5,'Grading Scale'!B$3))))))</f>
        <v>3.3</v>
      </c>
      <c r="T77" s="14">
        <f>Scores!B68</f>
        <v>55</v>
      </c>
      <c r="U77" s="14" t="str">
        <f>IF(S77&gt;='Grading Scale'!B$13,IF(S77='Grading Scale'!B$3,'Grading Scale'!C$3,IF(S77='Grading Scale'!B$5,'Grading Scale'!C$5,IF(S77='Grading Scale'!B$7,'Grading Scale'!C$7,IF(S77='Grading Scale'!B$9,'Grading Scale'!C$9,IF(S77='Grading Scale'!B$11,'Grading Scale'!C$11,'Grading Scale'!C$13))))),IF(S77='Grading Scale'!E$3,'Grading Scale'!F$3,IF(S77='Grading Scale'!E$5,'Grading Scale'!F$5,IF(S77='Grading Scale'!E$7,'Grading Scale'!F$7,IF(S77='Grading Scale'!E$9,'Grading Scale'!F$9,IF(S77='Grading Scale'!E$11,'Grading Scale'!F$11,'Grading Scale'!F$13))))))</f>
        <v>B+</v>
      </c>
      <c r="V77" s="14" t="str">
        <f t="shared" si="7"/>
        <v> </v>
      </c>
      <c r="W77" s="12"/>
      <c r="X77" s="11">
        <f t="shared" si="8"/>
      </c>
      <c r="Y77" s="11"/>
    </row>
    <row r="78" spans="1:25" s="3" customFormat="1" ht="12.75">
      <c r="A78" s="14" t="str">
        <f>Scores!A69</f>
        <v>yes</v>
      </c>
      <c r="B78" s="14">
        <f>Scores!B69</f>
        <v>56</v>
      </c>
      <c r="C78" s="14">
        <f>Scores!C69</f>
        <v>107</v>
      </c>
      <c r="D78" s="14">
        <f>Scores!D69</f>
        <v>17</v>
      </c>
      <c r="E78" s="14">
        <f>Scores!E69</f>
        <v>18</v>
      </c>
      <c r="F78" s="14">
        <f>Scores!F69</f>
        <v>34</v>
      </c>
      <c r="G78" s="14">
        <f>Scores!G69</f>
        <v>38</v>
      </c>
      <c r="H78" s="14">
        <f>Scores!H69</f>
        <v>0</v>
      </c>
      <c r="I78" s="14">
        <f>Scores!I69</f>
        <v>0</v>
      </c>
      <c r="J78" s="14">
        <f>Scores!J69</f>
        <v>0</v>
      </c>
      <c r="K78" s="14">
        <f>Scores!K69</f>
        <v>0</v>
      </c>
      <c r="L78" s="14">
        <f>Scores!L69</f>
        <v>0</v>
      </c>
      <c r="M78" s="14" t="str">
        <f>Scores!M69</f>
        <v>o</v>
      </c>
      <c r="N78" s="14">
        <f>Scores!N69</f>
        <v>0</v>
      </c>
      <c r="O78" s="14">
        <f>Scores!O69</f>
        <v>0</v>
      </c>
      <c r="P78" s="14">
        <f t="shared" si="4"/>
        <v>9.272797154029947</v>
      </c>
      <c r="Q78" s="14">
        <f t="shared" si="5"/>
        <v>3.3570983135236365</v>
      </c>
      <c r="R78" s="14">
        <f t="shared" si="6"/>
        <v>3.3570983135236365</v>
      </c>
      <c r="S78" s="29">
        <f>IF(R78&lt;'Grading Scale'!G$8,IF(R78&lt;'Grading Scale'!G$13,'Grading Scale'!E$13,IF(R78&lt;'Grading Scale'!G$12,'Grading Scale'!E$11,IF(R78&lt;'Grading Scale'!G$11,'Grading Scale'!E$9,IF(R78&lt;'Grading Scale'!G$10,'Grading Scale'!E$7,IF(R78&lt;'Grading Scale'!G$9,'Grading Scale'!E$5,'Grading Scale'!E$3))))),IF(R78&lt;'Grading Scale'!G$7,'Grading Scale'!B$13,IF(R78&lt;'Grading Scale'!G$6,'Grading Scale'!B$11,IF(R78&lt;'Grading Scale'!G$5,'Grading Scale'!B$9,IF(R78&lt;'Grading Scale'!G$4,'Grading Scale'!B$7,IF(R78&lt;'Grading Scale'!G$3,'Grading Scale'!B$5,'Grading Scale'!B$3))))))</f>
        <v>3.3</v>
      </c>
      <c r="T78" s="14">
        <f>Scores!B69</f>
        <v>56</v>
      </c>
      <c r="U78" s="14" t="str">
        <f>IF(S78&gt;='Grading Scale'!B$13,IF(S78='Grading Scale'!B$3,'Grading Scale'!C$3,IF(S78='Grading Scale'!B$5,'Grading Scale'!C$5,IF(S78='Grading Scale'!B$7,'Grading Scale'!C$7,IF(S78='Grading Scale'!B$9,'Grading Scale'!C$9,IF(S78='Grading Scale'!B$11,'Grading Scale'!C$11,'Grading Scale'!C$13))))),IF(S78='Grading Scale'!E$3,'Grading Scale'!F$3,IF(S78='Grading Scale'!E$5,'Grading Scale'!F$5,IF(S78='Grading Scale'!E$7,'Grading Scale'!F$7,IF(S78='Grading Scale'!E$9,'Grading Scale'!F$9,IF(S78='Grading Scale'!E$11,'Grading Scale'!F$11,'Grading Scale'!F$13))))))</f>
        <v>B+</v>
      </c>
      <c r="V78" s="14" t="str">
        <f t="shared" si="7"/>
        <v> </v>
      </c>
      <c r="W78" s="12"/>
      <c r="X78" s="11">
        <f t="shared" si="8"/>
      </c>
      <c r="Y78" s="11"/>
    </row>
    <row r="79" spans="1:25" s="3" customFormat="1" ht="12.75">
      <c r="A79" s="14" t="str">
        <f>Scores!A70</f>
        <v>yes</v>
      </c>
      <c r="B79" s="14">
        <f>Scores!B70</f>
        <v>57</v>
      </c>
      <c r="C79" s="14">
        <f>Scores!C70</f>
        <v>107</v>
      </c>
      <c r="D79" s="14">
        <f>Scores!D70</f>
        <v>20</v>
      </c>
      <c r="E79" s="14">
        <f>Scores!E70</f>
        <v>15</v>
      </c>
      <c r="F79" s="14">
        <f>Scores!F70</f>
        <v>33</v>
      </c>
      <c r="G79" s="14">
        <f>Scores!G70</f>
        <v>39</v>
      </c>
      <c r="H79" s="14">
        <f>Scores!H70</f>
        <v>0</v>
      </c>
      <c r="I79" s="14">
        <f>Scores!I70</f>
        <v>0</v>
      </c>
      <c r="J79" s="14">
        <f>Scores!J70</f>
        <v>0</v>
      </c>
      <c r="K79" s="14">
        <f>Scores!K70</f>
        <v>0</v>
      </c>
      <c r="L79" s="14">
        <f>Scores!L70</f>
        <v>0</v>
      </c>
      <c r="M79" s="14" t="str">
        <f>Scores!M70</f>
        <v>o</v>
      </c>
      <c r="N79" s="14">
        <f>Scores!N70</f>
        <v>0</v>
      </c>
      <c r="O79" s="14">
        <f>Scores!O70</f>
        <v>0</v>
      </c>
      <c r="P79" s="14">
        <f t="shared" si="4"/>
        <v>8.597667183921498</v>
      </c>
      <c r="Q79" s="14">
        <f t="shared" si="5"/>
        <v>3.349009513580923</v>
      </c>
      <c r="R79" s="14">
        <f t="shared" si="6"/>
        <v>3.349009513580923</v>
      </c>
      <c r="S79" s="29">
        <f>IF(R79&lt;'Grading Scale'!G$8,IF(R79&lt;'Grading Scale'!G$13,'Grading Scale'!E$13,IF(R79&lt;'Grading Scale'!G$12,'Grading Scale'!E$11,IF(R79&lt;'Grading Scale'!G$11,'Grading Scale'!E$9,IF(R79&lt;'Grading Scale'!G$10,'Grading Scale'!E$7,IF(R79&lt;'Grading Scale'!G$9,'Grading Scale'!E$5,'Grading Scale'!E$3))))),IF(R79&lt;'Grading Scale'!G$7,'Grading Scale'!B$13,IF(R79&lt;'Grading Scale'!G$6,'Grading Scale'!B$11,IF(R79&lt;'Grading Scale'!G$5,'Grading Scale'!B$9,IF(R79&lt;'Grading Scale'!G$4,'Grading Scale'!B$7,IF(R79&lt;'Grading Scale'!G$3,'Grading Scale'!B$5,'Grading Scale'!B$3))))))</f>
        <v>3.3</v>
      </c>
      <c r="T79" s="14">
        <f>Scores!B70</f>
        <v>57</v>
      </c>
      <c r="U79" s="14" t="str">
        <f>IF(S79&gt;='Grading Scale'!B$13,IF(S79='Grading Scale'!B$3,'Grading Scale'!C$3,IF(S79='Grading Scale'!B$5,'Grading Scale'!C$5,IF(S79='Grading Scale'!B$7,'Grading Scale'!C$7,IF(S79='Grading Scale'!B$9,'Grading Scale'!C$9,IF(S79='Grading Scale'!B$11,'Grading Scale'!C$11,'Grading Scale'!C$13))))),IF(S79='Grading Scale'!E$3,'Grading Scale'!F$3,IF(S79='Grading Scale'!E$5,'Grading Scale'!F$5,IF(S79='Grading Scale'!E$7,'Grading Scale'!F$7,IF(S79='Grading Scale'!E$9,'Grading Scale'!F$9,IF(S79='Grading Scale'!E$11,'Grading Scale'!F$11,'Grading Scale'!F$13))))))</f>
        <v>B+</v>
      </c>
      <c r="V79" s="14" t="str">
        <f t="shared" si="7"/>
        <v> </v>
      </c>
      <c r="W79" s="12"/>
      <c r="X79" s="11">
        <f t="shared" si="8"/>
      </c>
      <c r="Y79" s="11"/>
    </row>
    <row r="80" spans="1:25" s="3" customFormat="1" ht="12.75">
      <c r="A80" s="14" t="str">
        <f>Scores!A71</f>
        <v>yes</v>
      </c>
      <c r="B80" s="14">
        <f>Scores!B71</f>
        <v>58</v>
      </c>
      <c r="C80" s="14">
        <f>Scores!C71</f>
        <v>107</v>
      </c>
      <c r="D80" s="14">
        <f>Scores!D71</f>
        <v>24</v>
      </c>
      <c r="E80" s="14">
        <f>Scores!E71</f>
        <v>16</v>
      </c>
      <c r="F80" s="14">
        <f>Scores!F71</f>
        <v>32</v>
      </c>
      <c r="G80" s="14">
        <f>Scores!G71</f>
        <v>35</v>
      </c>
      <c r="H80" s="14">
        <f>Scores!H71</f>
        <v>0</v>
      </c>
      <c r="I80" s="14">
        <f>Scores!I71</f>
        <v>0</v>
      </c>
      <c r="J80" s="14">
        <f>Scores!J71</f>
        <v>0</v>
      </c>
      <c r="K80" s="14">
        <f>Scores!K71</f>
        <v>0</v>
      </c>
      <c r="L80" s="14">
        <f>Scores!L71</f>
        <v>0</v>
      </c>
      <c r="M80" s="14" t="str">
        <f>Scores!M71</f>
        <v>o</v>
      </c>
      <c r="N80" s="14">
        <f>Scores!N71</f>
        <v>0</v>
      </c>
      <c r="O80" s="14">
        <f>Scores!O71</f>
        <v>0</v>
      </c>
      <c r="P80" s="14">
        <f t="shared" si="4"/>
        <v>8.013327202932235</v>
      </c>
      <c r="Q80" s="14">
        <f t="shared" si="5"/>
        <v>3.34200847761152</v>
      </c>
      <c r="R80" s="14">
        <f t="shared" si="6"/>
        <v>3.34200847761152</v>
      </c>
      <c r="S80" s="29">
        <f>IF(R80&lt;'Grading Scale'!G$8,IF(R80&lt;'Grading Scale'!G$13,'Grading Scale'!E$13,IF(R80&lt;'Grading Scale'!G$12,'Grading Scale'!E$11,IF(R80&lt;'Grading Scale'!G$11,'Grading Scale'!E$9,IF(R80&lt;'Grading Scale'!G$10,'Grading Scale'!E$7,IF(R80&lt;'Grading Scale'!G$9,'Grading Scale'!E$5,'Grading Scale'!E$3))))),IF(R80&lt;'Grading Scale'!G$7,'Grading Scale'!B$13,IF(R80&lt;'Grading Scale'!G$6,'Grading Scale'!B$11,IF(R80&lt;'Grading Scale'!G$5,'Grading Scale'!B$9,IF(R80&lt;'Grading Scale'!G$4,'Grading Scale'!B$7,IF(R80&lt;'Grading Scale'!G$3,'Grading Scale'!B$5,'Grading Scale'!B$3))))))</f>
        <v>3.3</v>
      </c>
      <c r="T80" s="14">
        <f>Scores!B71</f>
        <v>58</v>
      </c>
      <c r="U80" s="14" t="str">
        <f>IF(S80&gt;='Grading Scale'!B$13,IF(S80='Grading Scale'!B$3,'Grading Scale'!C$3,IF(S80='Grading Scale'!B$5,'Grading Scale'!C$5,IF(S80='Grading Scale'!B$7,'Grading Scale'!C$7,IF(S80='Grading Scale'!B$9,'Grading Scale'!C$9,IF(S80='Grading Scale'!B$11,'Grading Scale'!C$11,'Grading Scale'!C$13))))),IF(S80='Grading Scale'!E$3,'Grading Scale'!F$3,IF(S80='Grading Scale'!E$5,'Grading Scale'!F$5,IF(S80='Grading Scale'!E$7,'Grading Scale'!F$7,IF(S80='Grading Scale'!E$9,'Grading Scale'!F$9,IF(S80='Grading Scale'!E$11,'Grading Scale'!F$11,'Grading Scale'!F$13))))))</f>
        <v>B+</v>
      </c>
      <c r="V80" s="14" t="str">
        <f t="shared" si="7"/>
        <v> </v>
      </c>
      <c r="W80" s="12"/>
      <c r="X80" s="11">
        <f t="shared" si="8"/>
      </c>
      <c r="Y80" s="11"/>
    </row>
    <row r="81" spans="1:25" s="3" customFormat="1" ht="12.75">
      <c r="A81" s="14" t="str">
        <f>Scores!A72</f>
        <v>yes</v>
      </c>
      <c r="B81" s="14">
        <f>Scores!B72</f>
        <v>59</v>
      </c>
      <c r="C81" s="14">
        <f>Scores!C72</f>
        <v>107</v>
      </c>
      <c r="D81" s="14">
        <f>Scores!D72</f>
        <v>21</v>
      </c>
      <c r="E81" s="14">
        <f>Scores!E72</f>
        <v>17</v>
      </c>
      <c r="F81" s="14">
        <f>Scores!F72</f>
        <v>29</v>
      </c>
      <c r="G81" s="14">
        <f>Scores!G72</f>
        <v>40</v>
      </c>
      <c r="H81" s="14">
        <f>Scores!H72</f>
        <v>0</v>
      </c>
      <c r="I81" s="14">
        <f>Scores!I72</f>
        <v>0</v>
      </c>
      <c r="J81" s="14">
        <f>Scores!J72</f>
        <v>0</v>
      </c>
      <c r="K81" s="14">
        <f>Scores!K72</f>
        <v>0</v>
      </c>
      <c r="L81" s="14">
        <f>Scores!L72</f>
        <v>0</v>
      </c>
      <c r="M81" s="14" t="str">
        <f>Scores!M72</f>
        <v>o</v>
      </c>
      <c r="N81" s="14">
        <f>Scores!N72</f>
        <v>0</v>
      </c>
      <c r="O81" s="14">
        <f>Scores!O72</f>
        <v>0</v>
      </c>
      <c r="P81" s="14">
        <f t="shared" si="4"/>
        <v>7.935055173722382</v>
      </c>
      <c r="Q81" s="14">
        <f t="shared" si="5"/>
        <v>3.34107069257246</v>
      </c>
      <c r="R81" s="14">
        <f t="shared" si="6"/>
        <v>3.34107069257246</v>
      </c>
      <c r="S81" s="29">
        <f>IF(R81&lt;'Grading Scale'!G$8,IF(R81&lt;'Grading Scale'!G$13,'Grading Scale'!E$13,IF(R81&lt;'Grading Scale'!G$12,'Grading Scale'!E$11,IF(R81&lt;'Grading Scale'!G$11,'Grading Scale'!E$9,IF(R81&lt;'Grading Scale'!G$10,'Grading Scale'!E$7,IF(R81&lt;'Grading Scale'!G$9,'Grading Scale'!E$5,'Grading Scale'!E$3))))),IF(R81&lt;'Grading Scale'!G$7,'Grading Scale'!B$13,IF(R81&lt;'Grading Scale'!G$6,'Grading Scale'!B$11,IF(R81&lt;'Grading Scale'!G$5,'Grading Scale'!B$9,IF(R81&lt;'Grading Scale'!G$4,'Grading Scale'!B$7,IF(R81&lt;'Grading Scale'!G$3,'Grading Scale'!B$5,'Grading Scale'!B$3))))))</f>
        <v>3.3</v>
      </c>
      <c r="T81" s="14">
        <f>Scores!B72</f>
        <v>59</v>
      </c>
      <c r="U81" s="14" t="str">
        <f>IF(S81&gt;='Grading Scale'!B$13,IF(S81='Grading Scale'!B$3,'Grading Scale'!C$3,IF(S81='Grading Scale'!B$5,'Grading Scale'!C$5,IF(S81='Grading Scale'!B$7,'Grading Scale'!C$7,IF(S81='Grading Scale'!B$9,'Grading Scale'!C$9,IF(S81='Grading Scale'!B$11,'Grading Scale'!C$11,'Grading Scale'!C$13))))),IF(S81='Grading Scale'!E$3,'Grading Scale'!F$3,IF(S81='Grading Scale'!E$5,'Grading Scale'!F$5,IF(S81='Grading Scale'!E$7,'Grading Scale'!F$7,IF(S81='Grading Scale'!E$9,'Grading Scale'!F$9,IF(S81='Grading Scale'!E$11,'Grading Scale'!F$11,'Grading Scale'!F$13))))))</f>
        <v>B+</v>
      </c>
      <c r="V81" s="14" t="str">
        <f t="shared" si="7"/>
        <v> </v>
      </c>
      <c r="W81" s="12"/>
      <c r="X81" s="11">
        <f t="shared" si="8"/>
      </c>
      <c r="Y81" s="11"/>
    </row>
    <row r="82" spans="1:25" s="3" customFormat="1" ht="12.75">
      <c r="A82" s="14" t="str">
        <f>Scores!A73</f>
        <v>yes</v>
      </c>
      <c r="B82" s="14">
        <f>Scores!B73</f>
        <v>60</v>
      </c>
      <c r="C82" s="14">
        <f>Scores!C73</f>
        <v>106</v>
      </c>
      <c r="D82" s="14">
        <f>Scores!D73</f>
        <v>20</v>
      </c>
      <c r="E82" s="14">
        <f>Scores!E73</f>
        <v>13</v>
      </c>
      <c r="F82" s="14">
        <f>Scores!F73</f>
        <v>35</v>
      </c>
      <c r="G82" s="14">
        <f>Scores!G73</f>
        <v>38</v>
      </c>
      <c r="H82" s="14">
        <f>Scores!H73</f>
        <v>0</v>
      </c>
      <c r="I82" s="14">
        <f>Scores!I73</f>
        <v>0</v>
      </c>
      <c r="J82" s="14">
        <f>Scores!J73</f>
        <v>0</v>
      </c>
      <c r="K82" s="14">
        <f>Scores!K73</f>
        <v>0</v>
      </c>
      <c r="L82" s="14">
        <f>Scores!L73</f>
        <v>0</v>
      </c>
      <c r="M82" s="14" t="str">
        <f>Scores!M73</f>
        <v>o</v>
      </c>
      <c r="N82" s="14">
        <f>Scores!N73</f>
        <v>0</v>
      </c>
      <c r="O82" s="14">
        <f>Scores!O73</f>
        <v>0</v>
      </c>
      <c r="P82" s="14">
        <f t="shared" si="4"/>
        <v>7.076951079743013</v>
      </c>
      <c r="Q82" s="14">
        <f t="shared" si="5"/>
        <v>3.3307896612843546</v>
      </c>
      <c r="R82" s="14">
        <f t="shared" si="6"/>
        <v>3.3307896612843546</v>
      </c>
      <c r="S82" s="29">
        <f>IF(R82&lt;'Grading Scale'!G$8,IF(R82&lt;'Grading Scale'!G$13,'Grading Scale'!E$13,IF(R82&lt;'Grading Scale'!G$12,'Grading Scale'!E$11,IF(R82&lt;'Grading Scale'!G$11,'Grading Scale'!E$9,IF(R82&lt;'Grading Scale'!G$10,'Grading Scale'!E$7,IF(R82&lt;'Grading Scale'!G$9,'Grading Scale'!E$5,'Grading Scale'!E$3))))),IF(R82&lt;'Grading Scale'!G$7,'Grading Scale'!B$13,IF(R82&lt;'Grading Scale'!G$6,'Grading Scale'!B$11,IF(R82&lt;'Grading Scale'!G$5,'Grading Scale'!B$9,IF(R82&lt;'Grading Scale'!G$4,'Grading Scale'!B$7,IF(R82&lt;'Grading Scale'!G$3,'Grading Scale'!B$5,'Grading Scale'!B$3))))))</f>
        <v>3.3</v>
      </c>
      <c r="T82" s="14">
        <f>Scores!B73</f>
        <v>60</v>
      </c>
      <c r="U82" s="14" t="str">
        <f>IF(S82&gt;='Grading Scale'!B$13,IF(S82='Grading Scale'!B$3,'Grading Scale'!C$3,IF(S82='Grading Scale'!B$5,'Grading Scale'!C$5,IF(S82='Grading Scale'!B$7,'Grading Scale'!C$7,IF(S82='Grading Scale'!B$9,'Grading Scale'!C$9,IF(S82='Grading Scale'!B$11,'Grading Scale'!C$11,'Grading Scale'!C$13))))),IF(S82='Grading Scale'!E$3,'Grading Scale'!F$3,IF(S82='Grading Scale'!E$5,'Grading Scale'!F$5,IF(S82='Grading Scale'!E$7,'Grading Scale'!F$7,IF(S82='Grading Scale'!E$9,'Grading Scale'!F$9,IF(S82='Grading Scale'!E$11,'Grading Scale'!F$11,'Grading Scale'!F$13))))))</f>
        <v>B+</v>
      </c>
      <c r="V82" s="14" t="str">
        <f t="shared" si="7"/>
        <v> </v>
      </c>
      <c r="W82" s="12"/>
      <c r="X82" s="11">
        <f t="shared" si="8"/>
      </c>
      <c r="Y82" s="11"/>
    </row>
    <row r="83" spans="1:25" s="3" customFormat="1" ht="12.75">
      <c r="A83" s="14" t="str">
        <f>Scores!A74</f>
        <v>yes</v>
      </c>
      <c r="B83" s="14">
        <f>Scores!B74</f>
        <v>61</v>
      </c>
      <c r="C83" s="14">
        <f>Scores!C74</f>
        <v>106</v>
      </c>
      <c r="D83" s="14">
        <f>Scores!D74</f>
        <v>20</v>
      </c>
      <c r="E83" s="14">
        <f>Scores!E74</f>
        <v>17</v>
      </c>
      <c r="F83" s="14">
        <f>Scores!F74</f>
        <v>32</v>
      </c>
      <c r="G83" s="14">
        <f>Scores!G74</f>
        <v>37</v>
      </c>
      <c r="H83" s="14">
        <f>Scores!H74</f>
        <v>0</v>
      </c>
      <c r="I83" s="14">
        <f>Scores!I74</f>
        <v>0</v>
      </c>
      <c r="J83" s="14">
        <f>Scores!J74</f>
        <v>0</v>
      </c>
      <c r="K83" s="14">
        <f>Scores!K74</f>
        <v>0</v>
      </c>
      <c r="L83" s="14">
        <f>Scores!L74</f>
        <v>0</v>
      </c>
      <c r="M83" s="14" t="str">
        <f>Scores!M74</f>
        <v>o</v>
      </c>
      <c r="N83" s="14">
        <f>Scores!N74</f>
        <v>0</v>
      </c>
      <c r="O83" s="14">
        <f>Scores!O74</f>
        <v>0</v>
      </c>
      <c r="P83" s="14">
        <f t="shared" si="4"/>
        <v>6.799852815219831</v>
      </c>
      <c r="Q83" s="14">
        <f t="shared" si="5"/>
        <v>3.3274697191614457</v>
      </c>
      <c r="R83" s="14">
        <f t="shared" si="6"/>
        <v>3.3274697191614457</v>
      </c>
      <c r="S83" s="29">
        <f>IF(R83&lt;'Grading Scale'!G$8,IF(R83&lt;'Grading Scale'!G$13,'Grading Scale'!E$13,IF(R83&lt;'Grading Scale'!G$12,'Grading Scale'!E$11,IF(R83&lt;'Grading Scale'!G$11,'Grading Scale'!E$9,IF(R83&lt;'Grading Scale'!G$10,'Grading Scale'!E$7,IF(R83&lt;'Grading Scale'!G$9,'Grading Scale'!E$5,'Grading Scale'!E$3))))),IF(R83&lt;'Grading Scale'!G$7,'Grading Scale'!B$13,IF(R83&lt;'Grading Scale'!G$6,'Grading Scale'!B$11,IF(R83&lt;'Grading Scale'!G$5,'Grading Scale'!B$9,IF(R83&lt;'Grading Scale'!G$4,'Grading Scale'!B$7,IF(R83&lt;'Grading Scale'!G$3,'Grading Scale'!B$5,'Grading Scale'!B$3))))))</f>
        <v>3.3</v>
      </c>
      <c r="T83" s="14">
        <f>Scores!B74</f>
        <v>61</v>
      </c>
      <c r="U83" s="14" t="str">
        <f>IF(S83&gt;='Grading Scale'!B$13,IF(S83='Grading Scale'!B$3,'Grading Scale'!C$3,IF(S83='Grading Scale'!B$5,'Grading Scale'!C$5,IF(S83='Grading Scale'!B$7,'Grading Scale'!C$7,IF(S83='Grading Scale'!B$9,'Grading Scale'!C$9,IF(S83='Grading Scale'!B$11,'Grading Scale'!C$11,'Grading Scale'!C$13))))),IF(S83='Grading Scale'!E$3,'Grading Scale'!F$3,IF(S83='Grading Scale'!E$5,'Grading Scale'!F$5,IF(S83='Grading Scale'!E$7,'Grading Scale'!F$7,IF(S83='Grading Scale'!E$9,'Grading Scale'!F$9,IF(S83='Grading Scale'!E$11,'Grading Scale'!F$11,'Grading Scale'!F$13))))))</f>
        <v>B+</v>
      </c>
      <c r="V83" s="14" t="str">
        <f t="shared" si="7"/>
        <v> </v>
      </c>
      <c r="W83" s="12"/>
      <c r="X83" s="11">
        <f t="shared" si="8"/>
      </c>
      <c r="Y83" s="11"/>
    </row>
    <row r="84" spans="1:25" s="3" customFormat="1" ht="12.75">
      <c r="A84" s="14" t="str">
        <f>Scores!A75</f>
        <v>yes</v>
      </c>
      <c r="B84" s="14">
        <f>Scores!B75</f>
        <v>62</v>
      </c>
      <c r="C84" s="14">
        <f>Scores!C75</f>
        <v>106</v>
      </c>
      <c r="D84" s="14">
        <f>Scores!D75</f>
        <v>19</v>
      </c>
      <c r="E84" s="14">
        <f>Scores!E75</f>
        <v>16</v>
      </c>
      <c r="F84" s="14">
        <f>Scores!F75</f>
        <v>31</v>
      </c>
      <c r="G84" s="14">
        <f>Scores!G75</f>
        <v>40</v>
      </c>
      <c r="H84" s="14">
        <f>Scores!H75</f>
        <v>0</v>
      </c>
      <c r="I84" s="14">
        <f>Scores!I75</f>
        <v>0</v>
      </c>
      <c r="J84" s="14">
        <f>Scores!J75</f>
        <v>0</v>
      </c>
      <c r="K84" s="14">
        <f>Scores!K75</f>
        <v>0</v>
      </c>
      <c r="L84" s="14">
        <f>Scores!L75</f>
        <v>0</v>
      </c>
      <c r="M84" s="14" t="str">
        <f>Scores!M75</f>
        <v>o</v>
      </c>
      <c r="N84" s="14">
        <f>Scores!N75</f>
        <v>0</v>
      </c>
      <c r="O84" s="14">
        <f>Scores!O75</f>
        <v>0</v>
      </c>
      <c r="P84" s="14">
        <f t="shared" si="4"/>
        <v>6.703955293976414</v>
      </c>
      <c r="Q84" s="14">
        <f t="shared" si="5"/>
        <v>3.3263207613330508</v>
      </c>
      <c r="R84" s="14">
        <f t="shared" si="6"/>
        <v>3.3263207613330508</v>
      </c>
      <c r="S84" s="29">
        <f>IF(R84&lt;'Grading Scale'!G$8,IF(R84&lt;'Grading Scale'!G$13,'Grading Scale'!E$13,IF(R84&lt;'Grading Scale'!G$12,'Grading Scale'!E$11,IF(R84&lt;'Grading Scale'!G$11,'Grading Scale'!E$9,IF(R84&lt;'Grading Scale'!G$10,'Grading Scale'!E$7,IF(R84&lt;'Grading Scale'!G$9,'Grading Scale'!E$5,'Grading Scale'!E$3))))),IF(R84&lt;'Grading Scale'!G$7,'Grading Scale'!B$13,IF(R84&lt;'Grading Scale'!G$6,'Grading Scale'!B$11,IF(R84&lt;'Grading Scale'!G$5,'Grading Scale'!B$9,IF(R84&lt;'Grading Scale'!G$4,'Grading Scale'!B$7,IF(R84&lt;'Grading Scale'!G$3,'Grading Scale'!B$5,'Grading Scale'!B$3))))))</f>
        <v>3.3</v>
      </c>
      <c r="T84" s="14">
        <f>Scores!B75</f>
        <v>62</v>
      </c>
      <c r="U84" s="14" t="str">
        <f>IF(S84&gt;='Grading Scale'!B$13,IF(S84='Grading Scale'!B$3,'Grading Scale'!C$3,IF(S84='Grading Scale'!B$5,'Grading Scale'!C$5,IF(S84='Grading Scale'!B$7,'Grading Scale'!C$7,IF(S84='Grading Scale'!B$9,'Grading Scale'!C$9,IF(S84='Grading Scale'!B$11,'Grading Scale'!C$11,'Grading Scale'!C$13))))),IF(S84='Grading Scale'!E$3,'Grading Scale'!F$3,IF(S84='Grading Scale'!E$5,'Grading Scale'!F$5,IF(S84='Grading Scale'!E$7,'Grading Scale'!F$7,IF(S84='Grading Scale'!E$9,'Grading Scale'!F$9,IF(S84='Grading Scale'!E$11,'Grading Scale'!F$11,'Grading Scale'!F$13))))))</f>
        <v>B+</v>
      </c>
      <c r="V84" s="14" t="str">
        <f t="shared" si="7"/>
        <v> </v>
      </c>
      <c r="W84" s="12"/>
      <c r="X84" s="11">
        <f t="shared" si="8"/>
      </c>
      <c r="Y84" s="11"/>
    </row>
    <row r="85" spans="1:25" s="3" customFormat="1" ht="12.75">
      <c r="A85" s="14" t="str">
        <f>Scores!A76</f>
        <v>yes</v>
      </c>
      <c r="B85" s="14">
        <f>Scores!B76</f>
        <v>63</v>
      </c>
      <c r="C85" s="14">
        <f>Scores!C76</f>
        <v>106</v>
      </c>
      <c r="D85" s="14">
        <f>Scores!D76</f>
        <v>21</v>
      </c>
      <c r="E85" s="14">
        <f>Scores!E76</f>
        <v>14</v>
      </c>
      <c r="F85" s="14">
        <f>Scores!F76</f>
        <v>33</v>
      </c>
      <c r="G85" s="14">
        <f>Scores!G76</f>
        <v>38</v>
      </c>
      <c r="H85" s="14">
        <f>Scores!H76</f>
        <v>0</v>
      </c>
      <c r="I85" s="14">
        <f>Scores!I76</f>
        <v>0</v>
      </c>
      <c r="J85" s="14">
        <f>Scores!J76</f>
        <v>0</v>
      </c>
      <c r="K85" s="14">
        <f>Scores!K76</f>
        <v>0</v>
      </c>
      <c r="L85" s="14">
        <f>Scores!L76</f>
        <v>0</v>
      </c>
      <c r="M85" s="14" t="str">
        <f>Scores!M76</f>
        <v>o</v>
      </c>
      <c r="N85" s="14">
        <f>Scores!N76</f>
        <v>0</v>
      </c>
      <c r="O85" s="14">
        <f>Scores!O76</f>
        <v>0</v>
      </c>
      <c r="P85" s="14">
        <f t="shared" si="4"/>
        <v>6.6863298019428505</v>
      </c>
      <c r="Q85" s="14">
        <f t="shared" si="5"/>
        <v>3.326109588543716</v>
      </c>
      <c r="R85" s="14">
        <f t="shared" si="6"/>
        <v>3.326109588543716</v>
      </c>
      <c r="S85" s="29">
        <f>IF(R85&lt;'Grading Scale'!G$8,IF(R85&lt;'Grading Scale'!G$13,'Grading Scale'!E$13,IF(R85&lt;'Grading Scale'!G$12,'Grading Scale'!E$11,IF(R85&lt;'Grading Scale'!G$11,'Grading Scale'!E$9,IF(R85&lt;'Grading Scale'!G$10,'Grading Scale'!E$7,IF(R85&lt;'Grading Scale'!G$9,'Grading Scale'!E$5,'Grading Scale'!E$3))))),IF(R85&lt;'Grading Scale'!G$7,'Grading Scale'!B$13,IF(R85&lt;'Grading Scale'!G$6,'Grading Scale'!B$11,IF(R85&lt;'Grading Scale'!G$5,'Grading Scale'!B$9,IF(R85&lt;'Grading Scale'!G$4,'Grading Scale'!B$7,IF(R85&lt;'Grading Scale'!G$3,'Grading Scale'!B$5,'Grading Scale'!B$3))))))</f>
        <v>3.3</v>
      </c>
      <c r="T85" s="14">
        <f>Scores!B76</f>
        <v>63</v>
      </c>
      <c r="U85" s="14" t="str">
        <f>IF(S85&gt;='Grading Scale'!B$13,IF(S85='Grading Scale'!B$3,'Grading Scale'!C$3,IF(S85='Grading Scale'!B$5,'Grading Scale'!C$5,IF(S85='Grading Scale'!B$7,'Grading Scale'!C$7,IF(S85='Grading Scale'!B$9,'Grading Scale'!C$9,IF(S85='Grading Scale'!B$11,'Grading Scale'!C$11,'Grading Scale'!C$13))))),IF(S85='Grading Scale'!E$3,'Grading Scale'!F$3,IF(S85='Grading Scale'!E$5,'Grading Scale'!F$5,IF(S85='Grading Scale'!E$7,'Grading Scale'!F$7,IF(S85='Grading Scale'!E$9,'Grading Scale'!F$9,IF(S85='Grading Scale'!E$11,'Grading Scale'!F$11,'Grading Scale'!F$13))))))</f>
        <v>B+</v>
      </c>
      <c r="V85" s="14" t="str">
        <f t="shared" si="7"/>
        <v> </v>
      </c>
      <c r="W85" s="12"/>
      <c r="X85" s="11">
        <f t="shared" si="8"/>
      </c>
      <c r="Y85" s="11"/>
    </row>
    <row r="86" spans="1:25" s="3" customFormat="1" ht="12.75">
      <c r="A86" s="14" t="str">
        <f>Scores!A77</f>
        <v>yes</v>
      </c>
      <c r="B86" s="14">
        <f>Scores!B77</f>
        <v>64</v>
      </c>
      <c r="C86" s="14">
        <f>Scores!C77</f>
        <v>105</v>
      </c>
      <c r="D86" s="14">
        <f>Scores!D77</f>
        <v>24</v>
      </c>
      <c r="E86" s="14">
        <f>Scores!E77</f>
        <v>15</v>
      </c>
      <c r="F86" s="14">
        <f>Scores!F77</f>
        <v>35</v>
      </c>
      <c r="G86" s="14">
        <f>Scores!G77</f>
        <v>31</v>
      </c>
      <c r="H86" s="14">
        <f>Scores!H77</f>
        <v>0</v>
      </c>
      <c r="I86" s="14">
        <f>Scores!I77</f>
        <v>0</v>
      </c>
      <c r="J86" s="14">
        <f>Scores!J77</f>
        <v>0</v>
      </c>
      <c r="K86" s="14">
        <f>Scores!K77</f>
        <v>0</v>
      </c>
      <c r="L86" s="14">
        <f>Scores!L77</f>
        <v>0</v>
      </c>
      <c r="M86" s="14" t="str">
        <f>Scores!M77</f>
        <v>o</v>
      </c>
      <c r="N86" s="14">
        <f>Scores!N77</f>
        <v>0</v>
      </c>
      <c r="O86" s="14">
        <f>Scores!O77</f>
        <v>0</v>
      </c>
      <c r="P86" s="14">
        <f t="shared" si="4"/>
        <v>4.9667874624510375</v>
      </c>
      <c r="Q86" s="14">
        <f t="shared" si="5"/>
        <v>3.305507579163299</v>
      </c>
      <c r="R86" s="14">
        <f t="shared" si="6"/>
        <v>3.305507579163299</v>
      </c>
      <c r="S86" s="29">
        <f>IF(R86&lt;'Grading Scale'!G$8,IF(R86&lt;'Grading Scale'!G$13,'Grading Scale'!E$13,IF(R86&lt;'Grading Scale'!G$12,'Grading Scale'!E$11,IF(R86&lt;'Grading Scale'!G$11,'Grading Scale'!E$9,IF(R86&lt;'Grading Scale'!G$10,'Grading Scale'!E$7,IF(R86&lt;'Grading Scale'!G$9,'Grading Scale'!E$5,'Grading Scale'!E$3))))),IF(R86&lt;'Grading Scale'!G$7,'Grading Scale'!B$13,IF(R86&lt;'Grading Scale'!G$6,'Grading Scale'!B$11,IF(R86&lt;'Grading Scale'!G$5,'Grading Scale'!B$9,IF(R86&lt;'Grading Scale'!G$4,'Grading Scale'!B$7,IF(R86&lt;'Grading Scale'!G$3,'Grading Scale'!B$5,'Grading Scale'!B$3))))))</f>
        <v>3.3</v>
      </c>
      <c r="T86" s="14">
        <f>Scores!B77</f>
        <v>64</v>
      </c>
      <c r="U86" s="14" t="str">
        <f>IF(S86&gt;='Grading Scale'!B$13,IF(S86='Grading Scale'!B$3,'Grading Scale'!C$3,IF(S86='Grading Scale'!B$5,'Grading Scale'!C$5,IF(S86='Grading Scale'!B$7,'Grading Scale'!C$7,IF(S86='Grading Scale'!B$9,'Grading Scale'!C$9,IF(S86='Grading Scale'!B$11,'Grading Scale'!C$11,'Grading Scale'!C$13))))),IF(S86='Grading Scale'!E$3,'Grading Scale'!F$3,IF(S86='Grading Scale'!E$5,'Grading Scale'!F$5,IF(S86='Grading Scale'!E$7,'Grading Scale'!F$7,IF(S86='Grading Scale'!E$9,'Grading Scale'!F$9,IF(S86='Grading Scale'!E$11,'Grading Scale'!F$11,'Grading Scale'!F$13))))))</f>
        <v>B+</v>
      </c>
      <c r="V86" s="14" t="str">
        <f t="shared" si="7"/>
        <v> </v>
      </c>
      <c r="W86" s="12"/>
      <c r="X86" s="11">
        <f t="shared" si="8"/>
      </c>
      <c r="Y86" s="11"/>
    </row>
    <row r="87" spans="1:25" s="3" customFormat="1" ht="12.75">
      <c r="A87" s="14" t="str">
        <f>Scores!A78</f>
        <v>yes</v>
      </c>
      <c r="B87" s="14">
        <f>Scores!B78</f>
        <v>65</v>
      </c>
      <c r="C87" s="14">
        <f>Scores!C78</f>
        <v>105</v>
      </c>
      <c r="D87" s="14">
        <f>Scores!D78</f>
        <v>23</v>
      </c>
      <c r="E87" s="14">
        <f>Scores!E78</f>
        <v>13</v>
      </c>
      <c r="F87" s="14">
        <f>Scores!F78</f>
        <v>29</v>
      </c>
      <c r="G87" s="14">
        <f>Scores!G78</f>
        <v>40</v>
      </c>
      <c r="H87" s="14">
        <f>Scores!H78</f>
        <v>0</v>
      </c>
      <c r="I87" s="14">
        <f>Scores!I78</f>
        <v>0</v>
      </c>
      <c r="J87" s="14">
        <f>Scores!J78</f>
        <v>0</v>
      </c>
      <c r="K87" s="14">
        <f>Scores!K78</f>
        <v>0</v>
      </c>
      <c r="L87" s="14">
        <f>Scores!L78</f>
        <v>0</v>
      </c>
      <c r="M87" s="14" t="str">
        <f>Scores!M78</f>
        <v>o</v>
      </c>
      <c r="N87" s="14">
        <f>Scores!N78</f>
        <v>0</v>
      </c>
      <c r="O87" s="14">
        <f>Scores!O78</f>
        <v>0</v>
      </c>
      <c r="P87" s="14">
        <f aca="true" t="shared" si="9" ref="P87:P150">(C87-$C$17)*$C$19+(D87-$D$17)*$D$19+(E87-$E$17)*$E$19+(F87-$F$17)*$F$19+(G87-$G$17)*$G$19+(H87-$H$17)*$H$19+(I87-$I$17)*$I$19+(J87-$J$17)*$J$19+(K87-$K$17)*$K$19+(L87-$L$17)*$L$19</f>
        <v>4.007670142504891</v>
      </c>
      <c r="Q87" s="14">
        <f aca="true" t="shared" si="10" ref="Q87:Q150">(((P87-$P$19)/$P$16)*$S$2)+$S$1</f>
        <v>3.294016298274984</v>
      </c>
      <c r="R87" s="14">
        <f aca="true" t="shared" si="11" ref="R87:R150">Q87+(N87*N$21)+(O87*O$21)</f>
        <v>3.294016298274984</v>
      </c>
      <c r="S87" s="29">
        <f>IF(R87&lt;'Grading Scale'!G$8,IF(R87&lt;'Grading Scale'!G$13,'Grading Scale'!E$13,IF(R87&lt;'Grading Scale'!G$12,'Grading Scale'!E$11,IF(R87&lt;'Grading Scale'!G$11,'Grading Scale'!E$9,IF(R87&lt;'Grading Scale'!G$10,'Grading Scale'!E$7,IF(R87&lt;'Grading Scale'!G$9,'Grading Scale'!E$5,'Grading Scale'!E$3))))),IF(R87&lt;'Grading Scale'!G$7,'Grading Scale'!B$13,IF(R87&lt;'Grading Scale'!G$6,'Grading Scale'!B$11,IF(R87&lt;'Grading Scale'!G$5,'Grading Scale'!B$9,IF(R87&lt;'Grading Scale'!G$4,'Grading Scale'!B$7,IF(R87&lt;'Grading Scale'!G$3,'Grading Scale'!B$5,'Grading Scale'!B$3))))))</f>
        <v>3.3</v>
      </c>
      <c r="T87" s="14">
        <f>Scores!B78</f>
        <v>65</v>
      </c>
      <c r="U87" s="14" t="str">
        <f>IF(S87&gt;='Grading Scale'!B$13,IF(S87='Grading Scale'!B$3,'Grading Scale'!C$3,IF(S87='Grading Scale'!B$5,'Grading Scale'!C$5,IF(S87='Grading Scale'!B$7,'Grading Scale'!C$7,IF(S87='Grading Scale'!B$9,'Grading Scale'!C$9,IF(S87='Grading Scale'!B$11,'Grading Scale'!C$11,'Grading Scale'!C$13))))),IF(S87='Grading Scale'!E$3,'Grading Scale'!F$3,IF(S87='Grading Scale'!E$5,'Grading Scale'!F$5,IF(S87='Grading Scale'!E$7,'Grading Scale'!F$7,IF(S87='Grading Scale'!E$9,'Grading Scale'!F$9,IF(S87='Grading Scale'!E$11,'Grading Scale'!F$11,'Grading Scale'!F$13))))))</f>
        <v>B+</v>
      </c>
      <c r="V87" s="14" t="str">
        <f aca="true" t="shared" si="12" ref="V87:V150">IF(P87=$P$17,"BEST"," ")</f>
        <v> </v>
      </c>
      <c r="W87" s="12"/>
      <c r="X87" s="11">
        <f aca="true" t="shared" si="13" ref="X87:X150">IF(W87=0,"",IF(W87=S87,"",IF(W87&gt;S87,"dropped","increased")))</f>
      </c>
      <c r="Y87" s="11"/>
    </row>
    <row r="88" spans="1:25" s="3" customFormat="1" ht="12.75">
      <c r="A88" s="14" t="str">
        <f>Scores!A79</f>
        <v>yes</v>
      </c>
      <c r="B88" s="14">
        <f>Scores!B79</f>
        <v>66</v>
      </c>
      <c r="C88" s="14">
        <f>Scores!C79</f>
        <v>104</v>
      </c>
      <c r="D88" s="14">
        <f>Scores!D79</f>
        <v>20</v>
      </c>
      <c r="E88" s="14">
        <f>Scores!E79</f>
        <v>17</v>
      </c>
      <c r="F88" s="14">
        <f>Scores!F79</f>
        <v>30</v>
      </c>
      <c r="G88" s="14">
        <f>Scores!G79</f>
        <v>37</v>
      </c>
      <c r="H88" s="14">
        <f>Scores!H79</f>
        <v>0</v>
      </c>
      <c r="I88" s="14">
        <f>Scores!I79</f>
        <v>0</v>
      </c>
      <c r="J88" s="14">
        <f>Scores!J79</f>
        <v>0</v>
      </c>
      <c r="K88" s="14">
        <f>Scores!K79</f>
        <v>0</v>
      </c>
      <c r="L88" s="14">
        <f>Scores!L79</f>
        <v>0</v>
      </c>
      <c r="M88" s="14" t="str">
        <f>Scores!M79</f>
        <v>o</v>
      </c>
      <c r="N88" s="14">
        <f>Scores!N79</f>
        <v>0</v>
      </c>
      <c r="O88" s="14">
        <f>Scores!O79</f>
        <v>0</v>
      </c>
      <c r="P88" s="14">
        <f t="shared" si="9"/>
        <v>2.9948035432961007</v>
      </c>
      <c r="Q88" s="14">
        <f t="shared" si="10"/>
        <v>3.281881041876367</v>
      </c>
      <c r="R88" s="14">
        <f t="shared" si="11"/>
        <v>3.281881041876367</v>
      </c>
      <c r="S88" s="29">
        <f>IF(R88&lt;'Grading Scale'!G$8,IF(R88&lt;'Grading Scale'!G$13,'Grading Scale'!E$13,IF(R88&lt;'Grading Scale'!G$12,'Grading Scale'!E$11,IF(R88&lt;'Grading Scale'!G$11,'Grading Scale'!E$9,IF(R88&lt;'Grading Scale'!G$10,'Grading Scale'!E$7,IF(R88&lt;'Grading Scale'!G$9,'Grading Scale'!E$5,'Grading Scale'!E$3))))),IF(R88&lt;'Grading Scale'!G$7,'Grading Scale'!B$13,IF(R88&lt;'Grading Scale'!G$6,'Grading Scale'!B$11,IF(R88&lt;'Grading Scale'!G$5,'Grading Scale'!B$9,IF(R88&lt;'Grading Scale'!G$4,'Grading Scale'!B$7,IF(R88&lt;'Grading Scale'!G$3,'Grading Scale'!B$5,'Grading Scale'!B$3))))))</f>
        <v>3.3</v>
      </c>
      <c r="T88" s="14">
        <f>Scores!B79</f>
        <v>66</v>
      </c>
      <c r="U88" s="14" t="str">
        <f>IF(S88&gt;='Grading Scale'!B$13,IF(S88='Grading Scale'!B$3,'Grading Scale'!C$3,IF(S88='Grading Scale'!B$5,'Grading Scale'!C$5,IF(S88='Grading Scale'!B$7,'Grading Scale'!C$7,IF(S88='Grading Scale'!B$9,'Grading Scale'!C$9,IF(S88='Grading Scale'!B$11,'Grading Scale'!C$11,'Grading Scale'!C$13))))),IF(S88='Grading Scale'!E$3,'Grading Scale'!F$3,IF(S88='Grading Scale'!E$5,'Grading Scale'!F$5,IF(S88='Grading Scale'!E$7,'Grading Scale'!F$7,IF(S88='Grading Scale'!E$9,'Grading Scale'!F$9,IF(S88='Grading Scale'!E$11,'Grading Scale'!F$11,'Grading Scale'!F$13))))))</f>
        <v>B+</v>
      </c>
      <c r="V88" s="14" t="str">
        <f t="shared" si="12"/>
        <v> </v>
      </c>
      <c r="W88" s="12"/>
      <c r="X88" s="11">
        <f t="shared" si="13"/>
      </c>
      <c r="Y88" s="11"/>
    </row>
    <row r="89" spans="1:25" s="3" customFormat="1" ht="12.75">
      <c r="A89" s="14" t="str">
        <f>Scores!A80</f>
        <v>yes</v>
      </c>
      <c r="B89" s="14">
        <f>Scores!B80</f>
        <v>67</v>
      </c>
      <c r="C89" s="14">
        <f>Scores!C80</f>
        <v>104</v>
      </c>
      <c r="D89" s="14">
        <f>Scores!D80</f>
        <v>23</v>
      </c>
      <c r="E89" s="14">
        <f>Scores!E80</f>
        <v>20</v>
      </c>
      <c r="F89" s="14">
        <f>Scores!F80</f>
        <v>31</v>
      </c>
      <c r="G89" s="14">
        <f>Scores!G80</f>
        <v>30</v>
      </c>
      <c r="H89" s="14">
        <f>Scores!H80</f>
        <v>0</v>
      </c>
      <c r="I89" s="14">
        <f>Scores!I80</f>
        <v>0</v>
      </c>
      <c r="J89" s="14">
        <f>Scores!J80</f>
        <v>0</v>
      </c>
      <c r="K89" s="14">
        <f>Scores!K80</f>
        <v>0</v>
      </c>
      <c r="L89" s="14">
        <f>Scores!L80</f>
        <v>0</v>
      </c>
      <c r="M89" s="14" t="str">
        <f>Scores!M80</f>
        <v>o</v>
      </c>
      <c r="N89" s="14">
        <f>Scores!N80</f>
        <v>0</v>
      </c>
      <c r="O89" s="14">
        <f>Scores!O80</f>
        <v>0</v>
      </c>
      <c r="P89" s="14">
        <f t="shared" si="9"/>
        <v>2.9581502409972966</v>
      </c>
      <c r="Q89" s="14">
        <f t="shared" si="10"/>
        <v>3.2814418949821964</v>
      </c>
      <c r="R89" s="14">
        <f t="shared" si="11"/>
        <v>3.2814418949821964</v>
      </c>
      <c r="S89" s="29">
        <f>IF(R89&lt;'Grading Scale'!G$8,IF(R89&lt;'Grading Scale'!G$13,'Grading Scale'!E$13,IF(R89&lt;'Grading Scale'!G$12,'Grading Scale'!E$11,IF(R89&lt;'Grading Scale'!G$11,'Grading Scale'!E$9,IF(R89&lt;'Grading Scale'!G$10,'Grading Scale'!E$7,IF(R89&lt;'Grading Scale'!G$9,'Grading Scale'!E$5,'Grading Scale'!E$3))))),IF(R89&lt;'Grading Scale'!G$7,'Grading Scale'!B$13,IF(R89&lt;'Grading Scale'!G$6,'Grading Scale'!B$11,IF(R89&lt;'Grading Scale'!G$5,'Grading Scale'!B$9,IF(R89&lt;'Grading Scale'!G$4,'Grading Scale'!B$7,IF(R89&lt;'Grading Scale'!G$3,'Grading Scale'!B$5,'Grading Scale'!B$3))))))</f>
        <v>3.3</v>
      </c>
      <c r="T89" s="14">
        <f>Scores!B80</f>
        <v>67</v>
      </c>
      <c r="U89" s="14" t="str">
        <f>IF(S89&gt;='Grading Scale'!B$13,IF(S89='Grading Scale'!B$3,'Grading Scale'!C$3,IF(S89='Grading Scale'!B$5,'Grading Scale'!C$5,IF(S89='Grading Scale'!B$7,'Grading Scale'!C$7,IF(S89='Grading Scale'!B$9,'Grading Scale'!C$9,IF(S89='Grading Scale'!B$11,'Grading Scale'!C$11,'Grading Scale'!C$13))))),IF(S89='Grading Scale'!E$3,'Grading Scale'!F$3,IF(S89='Grading Scale'!E$5,'Grading Scale'!F$5,IF(S89='Grading Scale'!E$7,'Grading Scale'!F$7,IF(S89='Grading Scale'!E$9,'Grading Scale'!F$9,IF(S89='Grading Scale'!E$11,'Grading Scale'!F$11,'Grading Scale'!F$13))))))</f>
        <v>B+</v>
      </c>
      <c r="V89" s="14" t="str">
        <f t="shared" si="12"/>
        <v> </v>
      </c>
      <c r="W89" s="12"/>
      <c r="X89" s="11">
        <f t="shared" si="13"/>
      </c>
      <c r="Y89" s="11"/>
    </row>
    <row r="90" spans="1:25" s="3" customFormat="1" ht="12.75">
      <c r="A90" s="14" t="str">
        <f>Scores!A81</f>
        <v>yes</v>
      </c>
      <c r="B90" s="14">
        <f>Scores!B81</f>
        <v>68</v>
      </c>
      <c r="C90" s="14">
        <f>Scores!C81</f>
        <v>103</v>
      </c>
      <c r="D90" s="14">
        <f>Scores!D81</f>
        <v>20</v>
      </c>
      <c r="E90" s="14">
        <f>Scores!E81</f>
        <v>17</v>
      </c>
      <c r="F90" s="14">
        <f>Scores!F81</f>
        <v>33</v>
      </c>
      <c r="G90" s="14">
        <f>Scores!G81</f>
        <v>33</v>
      </c>
      <c r="H90" s="14">
        <f>Scores!H81</f>
        <v>0</v>
      </c>
      <c r="I90" s="14">
        <f>Scores!I81</f>
        <v>0</v>
      </c>
      <c r="J90" s="14">
        <f>Scores!J81</f>
        <v>0</v>
      </c>
      <c r="K90" s="14">
        <f>Scores!K81</f>
        <v>0</v>
      </c>
      <c r="L90" s="14">
        <f>Scores!L81</f>
        <v>0</v>
      </c>
      <c r="M90" s="14" t="str">
        <f>Scores!M81</f>
        <v>o</v>
      </c>
      <c r="N90" s="14">
        <f>Scores!N81</f>
        <v>0</v>
      </c>
      <c r="O90" s="14">
        <f>Scores!O81</f>
        <v>0</v>
      </c>
      <c r="P90" s="14">
        <f t="shared" si="9"/>
        <v>1.7409706393923408</v>
      </c>
      <c r="Q90" s="14">
        <f t="shared" si="10"/>
        <v>3.266858743992539</v>
      </c>
      <c r="R90" s="14">
        <f t="shared" si="11"/>
        <v>3.266858743992539</v>
      </c>
      <c r="S90" s="29">
        <f>IF(R90&lt;'Grading Scale'!G$8,IF(R90&lt;'Grading Scale'!G$13,'Grading Scale'!E$13,IF(R90&lt;'Grading Scale'!G$12,'Grading Scale'!E$11,IF(R90&lt;'Grading Scale'!G$11,'Grading Scale'!E$9,IF(R90&lt;'Grading Scale'!G$10,'Grading Scale'!E$7,IF(R90&lt;'Grading Scale'!G$9,'Grading Scale'!E$5,'Grading Scale'!E$3))))),IF(R90&lt;'Grading Scale'!G$7,'Grading Scale'!B$13,IF(R90&lt;'Grading Scale'!G$6,'Grading Scale'!B$11,IF(R90&lt;'Grading Scale'!G$5,'Grading Scale'!B$9,IF(R90&lt;'Grading Scale'!G$4,'Grading Scale'!B$7,IF(R90&lt;'Grading Scale'!G$3,'Grading Scale'!B$5,'Grading Scale'!B$3))))))</f>
        <v>3.3</v>
      </c>
      <c r="T90" s="14">
        <f>Scores!B81</f>
        <v>68</v>
      </c>
      <c r="U90" s="14" t="str">
        <f>IF(S90&gt;='Grading Scale'!B$13,IF(S90='Grading Scale'!B$3,'Grading Scale'!C$3,IF(S90='Grading Scale'!B$5,'Grading Scale'!C$5,IF(S90='Grading Scale'!B$7,'Grading Scale'!C$7,IF(S90='Grading Scale'!B$9,'Grading Scale'!C$9,IF(S90='Grading Scale'!B$11,'Grading Scale'!C$11,'Grading Scale'!C$13))))),IF(S90='Grading Scale'!E$3,'Grading Scale'!F$3,IF(S90='Grading Scale'!E$5,'Grading Scale'!F$5,IF(S90='Grading Scale'!E$7,'Grading Scale'!F$7,IF(S90='Grading Scale'!E$9,'Grading Scale'!F$9,IF(S90='Grading Scale'!E$11,'Grading Scale'!F$11,'Grading Scale'!F$13))))))</f>
        <v>B+</v>
      </c>
      <c r="V90" s="14" t="str">
        <f t="shared" si="12"/>
        <v> </v>
      </c>
      <c r="W90" s="12"/>
      <c r="X90" s="11">
        <f t="shared" si="13"/>
      </c>
      <c r="Y90" s="11"/>
    </row>
    <row r="91" spans="1:25" s="3" customFormat="1" ht="12.75">
      <c r="A91" s="14" t="str">
        <f>Scores!A82</f>
        <v>yes</v>
      </c>
      <c r="B91" s="14">
        <f>Scores!B82</f>
        <v>69</v>
      </c>
      <c r="C91" s="14">
        <f>Scores!C82</f>
        <v>103</v>
      </c>
      <c r="D91" s="14">
        <f>Scores!D82</f>
        <v>20</v>
      </c>
      <c r="E91" s="14">
        <f>Scores!E82</f>
        <v>14</v>
      </c>
      <c r="F91" s="14">
        <f>Scores!F82</f>
        <v>33</v>
      </c>
      <c r="G91" s="14">
        <f>Scores!G82</f>
        <v>36</v>
      </c>
      <c r="H91" s="14">
        <f>Scores!H82</f>
        <v>0</v>
      </c>
      <c r="I91" s="14">
        <f>Scores!I82</f>
        <v>0</v>
      </c>
      <c r="J91" s="14">
        <f>Scores!J82</f>
        <v>0</v>
      </c>
      <c r="K91" s="14">
        <f>Scores!K82</f>
        <v>0</v>
      </c>
      <c r="L91" s="14">
        <f>Scores!L82</f>
        <v>0</v>
      </c>
      <c r="M91" s="14" t="str">
        <f>Scores!M82</f>
        <v>o</v>
      </c>
      <c r="N91" s="14">
        <f>Scores!N82</f>
        <v>0</v>
      </c>
      <c r="O91" s="14">
        <f>Scores!O82</f>
        <v>0</v>
      </c>
      <c r="P91" s="14">
        <f t="shared" si="9"/>
        <v>1.583905238502044</v>
      </c>
      <c r="Q91" s="14">
        <f t="shared" si="10"/>
        <v>3.2649769276579454</v>
      </c>
      <c r="R91" s="14">
        <f t="shared" si="11"/>
        <v>3.2649769276579454</v>
      </c>
      <c r="S91" s="29">
        <f>IF(R91&lt;'Grading Scale'!G$8,IF(R91&lt;'Grading Scale'!G$13,'Grading Scale'!E$13,IF(R91&lt;'Grading Scale'!G$12,'Grading Scale'!E$11,IF(R91&lt;'Grading Scale'!G$11,'Grading Scale'!E$9,IF(R91&lt;'Grading Scale'!G$10,'Grading Scale'!E$7,IF(R91&lt;'Grading Scale'!G$9,'Grading Scale'!E$5,'Grading Scale'!E$3))))),IF(R91&lt;'Grading Scale'!G$7,'Grading Scale'!B$13,IF(R91&lt;'Grading Scale'!G$6,'Grading Scale'!B$11,IF(R91&lt;'Grading Scale'!G$5,'Grading Scale'!B$9,IF(R91&lt;'Grading Scale'!G$4,'Grading Scale'!B$7,IF(R91&lt;'Grading Scale'!G$3,'Grading Scale'!B$5,'Grading Scale'!B$3))))))</f>
        <v>3.3</v>
      </c>
      <c r="T91" s="14">
        <f>Scores!B82</f>
        <v>69</v>
      </c>
      <c r="U91" s="14" t="str">
        <f>IF(S91&gt;='Grading Scale'!B$13,IF(S91='Grading Scale'!B$3,'Grading Scale'!C$3,IF(S91='Grading Scale'!B$5,'Grading Scale'!C$5,IF(S91='Grading Scale'!B$7,'Grading Scale'!C$7,IF(S91='Grading Scale'!B$9,'Grading Scale'!C$9,IF(S91='Grading Scale'!B$11,'Grading Scale'!C$11,'Grading Scale'!C$13))))),IF(S91='Grading Scale'!E$3,'Grading Scale'!F$3,IF(S91='Grading Scale'!E$5,'Grading Scale'!F$5,IF(S91='Grading Scale'!E$7,'Grading Scale'!F$7,IF(S91='Grading Scale'!E$9,'Grading Scale'!F$9,IF(S91='Grading Scale'!E$11,'Grading Scale'!F$11,'Grading Scale'!F$13))))))</f>
        <v>B+</v>
      </c>
      <c r="V91" s="14" t="str">
        <f t="shared" si="12"/>
        <v> </v>
      </c>
      <c r="W91" s="12"/>
      <c r="X91" s="11">
        <f t="shared" si="13"/>
      </c>
      <c r="Y91" s="11"/>
    </row>
    <row r="92" spans="1:25" s="3" customFormat="1" ht="12.75">
      <c r="A92" s="14" t="str">
        <f>Scores!A83</f>
        <v>yes</v>
      </c>
      <c r="B92" s="14">
        <f>Scores!B83</f>
        <v>70</v>
      </c>
      <c r="C92" s="14">
        <f>Scores!C83</f>
        <v>103</v>
      </c>
      <c r="D92" s="14">
        <f>Scores!D83</f>
        <v>19</v>
      </c>
      <c r="E92" s="14">
        <f>Scores!E83</f>
        <v>16</v>
      </c>
      <c r="F92" s="14">
        <f>Scores!F83</f>
        <v>30</v>
      </c>
      <c r="G92" s="14">
        <f>Scores!G83</f>
        <v>38</v>
      </c>
      <c r="H92" s="14">
        <f>Scores!H83</f>
        <v>0</v>
      </c>
      <c r="I92" s="14">
        <f>Scores!I83</f>
        <v>0</v>
      </c>
      <c r="J92" s="14">
        <f>Scores!J83</f>
        <v>0</v>
      </c>
      <c r="K92" s="14">
        <f>Scores!K83</f>
        <v>0</v>
      </c>
      <c r="L92" s="14">
        <f>Scores!L83</f>
        <v>0</v>
      </c>
      <c r="M92" s="14" t="str">
        <f>Scores!M83</f>
        <v>o</v>
      </c>
      <c r="N92" s="14">
        <f>Scores!N83</f>
        <v>0</v>
      </c>
      <c r="O92" s="14">
        <f>Scores!O83</f>
        <v>0</v>
      </c>
      <c r="P92" s="14">
        <f t="shared" si="9"/>
        <v>1.3207272521198719</v>
      </c>
      <c r="Q92" s="14">
        <f t="shared" si="10"/>
        <v>3.2618237657847886</v>
      </c>
      <c r="R92" s="14">
        <f t="shared" si="11"/>
        <v>3.2618237657847886</v>
      </c>
      <c r="S92" s="29">
        <f>IF(R92&lt;'Grading Scale'!G$8,IF(R92&lt;'Grading Scale'!G$13,'Grading Scale'!E$13,IF(R92&lt;'Grading Scale'!G$12,'Grading Scale'!E$11,IF(R92&lt;'Grading Scale'!G$11,'Grading Scale'!E$9,IF(R92&lt;'Grading Scale'!G$10,'Grading Scale'!E$7,IF(R92&lt;'Grading Scale'!G$9,'Grading Scale'!E$5,'Grading Scale'!E$3))))),IF(R92&lt;'Grading Scale'!G$7,'Grading Scale'!B$13,IF(R92&lt;'Grading Scale'!G$6,'Grading Scale'!B$11,IF(R92&lt;'Grading Scale'!G$5,'Grading Scale'!B$9,IF(R92&lt;'Grading Scale'!G$4,'Grading Scale'!B$7,IF(R92&lt;'Grading Scale'!G$3,'Grading Scale'!B$5,'Grading Scale'!B$3))))))</f>
        <v>3.3</v>
      </c>
      <c r="T92" s="14">
        <f>Scores!B83</f>
        <v>70</v>
      </c>
      <c r="U92" s="14" t="str">
        <f>IF(S92&gt;='Grading Scale'!B$13,IF(S92='Grading Scale'!B$3,'Grading Scale'!C$3,IF(S92='Grading Scale'!B$5,'Grading Scale'!C$5,IF(S92='Grading Scale'!B$7,'Grading Scale'!C$7,IF(S92='Grading Scale'!B$9,'Grading Scale'!C$9,IF(S92='Grading Scale'!B$11,'Grading Scale'!C$11,'Grading Scale'!C$13))))),IF(S92='Grading Scale'!E$3,'Grading Scale'!F$3,IF(S92='Grading Scale'!E$5,'Grading Scale'!F$5,IF(S92='Grading Scale'!E$7,'Grading Scale'!F$7,IF(S92='Grading Scale'!E$9,'Grading Scale'!F$9,IF(S92='Grading Scale'!E$11,'Grading Scale'!F$11,'Grading Scale'!F$13))))))</f>
        <v>B+</v>
      </c>
      <c r="V92" s="14" t="str">
        <f t="shared" si="12"/>
        <v> </v>
      </c>
      <c r="W92" s="12"/>
      <c r="X92" s="11">
        <f t="shared" si="13"/>
      </c>
      <c r="Y92" s="11"/>
    </row>
    <row r="93" spans="1:25" s="3" customFormat="1" ht="12.75">
      <c r="A93" s="14" t="str">
        <f>Scores!A84</f>
        <v>yes</v>
      </c>
      <c r="B93" s="14">
        <f>Scores!B84</f>
        <v>71</v>
      </c>
      <c r="C93" s="14">
        <f>Scores!C84</f>
        <v>103</v>
      </c>
      <c r="D93" s="14">
        <f>Scores!D84</f>
        <v>22</v>
      </c>
      <c r="E93" s="14">
        <f>Scores!E84</f>
        <v>15</v>
      </c>
      <c r="F93" s="14">
        <f>Scores!F84</f>
        <v>31</v>
      </c>
      <c r="G93" s="14">
        <f>Scores!G84</f>
        <v>35</v>
      </c>
      <c r="H93" s="14">
        <f>Scores!H84</f>
        <v>0</v>
      </c>
      <c r="I93" s="14">
        <f>Scores!I84</f>
        <v>0</v>
      </c>
      <c r="J93" s="14">
        <f>Scores!J84</f>
        <v>0</v>
      </c>
      <c r="K93" s="14">
        <f>Scores!K84</f>
        <v>0</v>
      </c>
      <c r="L93" s="14">
        <f>Scores!L84</f>
        <v>0</v>
      </c>
      <c r="M93" s="14" t="str">
        <f>Scores!M84</f>
        <v>o</v>
      </c>
      <c r="N93" s="14">
        <f>Scores!N84</f>
        <v>0</v>
      </c>
      <c r="O93" s="14">
        <f>Scores!O84</f>
        <v>0</v>
      </c>
      <c r="P93" s="14">
        <f t="shared" si="9"/>
        <v>1.0746534153006726</v>
      </c>
      <c r="Q93" s="14">
        <f t="shared" si="10"/>
        <v>3.258875530444493</v>
      </c>
      <c r="R93" s="14">
        <f t="shared" si="11"/>
        <v>3.258875530444493</v>
      </c>
      <c r="S93" s="29">
        <f>IF(R93&lt;'Grading Scale'!G$8,IF(R93&lt;'Grading Scale'!G$13,'Grading Scale'!E$13,IF(R93&lt;'Grading Scale'!G$12,'Grading Scale'!E$11,IF(R93&lt;'Grading Scale'!G$11,'Grading Scale'!E$9,IF(R93&lt;'Grading Scale'!G$10,'Grading Scale'!E$7,IF(R93&lt;'Grading Scale'!G$9,'Grading Scale'!E$5,'Grading Scale'!E$3))))),IF(R93&lt;'Grading Scale'!G$7,'Grading Scale'!B$13,IF(R93&lt;'Grading Scale'!G$6,'Grading Scale'!B$11,IF(R93&lt;'Grading Scale'!G$5,'Grading Scale'!B$9,IF(R93&lt;'Grading Scale'!G$4,'Grading Scale'!B$7,IF(R93&lt;'Grading Scale'!G$3,'Grading Scale'!B$5,'Grading Scale'!B$3))))))</f>
        <v>3.3</v>
      </c>
      <c r="T93" s="14">
        <f>Scores!B84</f>
        <v>71</v>
      </c>
      <c r="U93" s="14" t="str">
        <f>IF(S93&gt;='Grading Scale'!B$13,IF(S93='Grading Scale'!B$3,'Grading Scale'!C$3,IF(S93='Grading Scale'!B$5,'Grading Scale'!C$5,IF(S93='Grading Scale'!B$7,'Grading Scale'!C$7,IF(S93='Grading Scale'!B$9,'Grading Scale'!C$9,IF(S93='Grading Scale'!B$11,'Grading Scale'!C$11,'Grading Scale'!C$13))))),IF(S93='Grading Scale'!E$3,'Grading Scale'!F$3,IF(S93='Grading Scale'!E$5,'Grading Scale'!F$5,IF(S93='Grading Scale'!E$7,'Grading Scale'!F$7,IF(S93='Grading Scale'!E$9,'Grading Scale'!F$9,IF(S93='Grading Scale'!E$11,'Grading Scale'!F$11,'Grading Scale'!F$13))))))</f>
        <v>B+</v>
      </c>
      <c r="V93" s="14" t="str">
        <f t="shared" si="12"/>
        <v> </v>
      </c>
      <c r="W93" s="12"/>
      <c r="X93" s="11">
        <f t="shared" si="13"/>
      </c>
      <c r="Y93" s="11"/>
    </row>
    <row r="94" spans="1:25" s="3" customFormat="1" ht="12.75">
      <c r="A94" s="14" t="str">
        <f>Scores!A85</f>
        <v>yes</v>
      </c>
      <c r="B94" s="14">
        <f>Scores!B85</f>
        <v>72</v>
      </c>
      <c r="C94" s="14">
        <f>Scores!C85</f>
        <v>103</v>
      </c>
      <c r="D94" s="14">
        <f>Scores!D85</f>
        <v>22</v>
      </c>
      <c r="E94" s="14">
        <f>Scores!E85</f>
        <v>18</v>
      </c>
      <c r="F94" s="14">
        <f>Scores!F85</f>
        <v>30</v>
      </c>
      <c r="G94" s="14">
        <f>Scores!G85</f>
        <v>33</v>
      </c>
      <c r="H94" s="14">
        <f>Scores!H85</f>
        <v>0</v>
      </c>
      <c r="I94" s="14">
        <f>Scores!I85</f>
        <v>0</v>
      </c>
      <c r="J94" s="14">
        <f>Scores!J85</f>
        <v>0</v>
      </c>
      <c r="K94" s="14">
        <f>Scores!K85</f>
        <v>0</v>
      </c>
      <c r="L94" s="14">
        <f>Scores!L85</f>
        <v>0</v>
      </c>
      <c r="M94" s="14" t="str">
        <f>Scores!M85</f>
        <v>o</v>
      </c>
      <c r="N94" s="14">
        <f>Scores!N85</f>
        <v>0</v>
      </c>
      <c r="O94" s="14">
        <f>Scores!O85</f>
        <v>0</v>
      </c>
      <c r="P94" s="14">
        <f t="shared" si="9"/>
        <v>1.0695458831764437</v>
      </c>
      <c r="Q94" s="14">
        <f t="shared" si="10"/>
        <v>3.258814336589409</v>
      </c>
      <c r="R94" s="14">
        <f t="shared" si="11"/>
        <v>3.258814336589409</v>
      </c>
      <c r="S94" s="29">
        <f>IF(R94&lt;'Grading Scale'!G$8,IF(R94&lt;'Grading Scale'!G$13,'Grading Scale'!E$13,IF(R94&lt;'Grading Scale'!G$12,'Grading Scale'!E$11,IF(R94&lt;'Grading Scale'!G$11,'Grading Scale'!E$9,IF(R94&lt;'Grading Scale'!G$10,'Grading Scale'!E$7,IF(R94&lt;'Grading Scale'!G$9,'Grading Scale'!E$5,'Grading Scale'!E$3))))),IF(R94&lt;'Grading Scale'!G$7,'Grading Scale'!B$13,IF(R94&lt;'Grading Scale'!G$6,'Grading Scale'!B$11,IF(R94&lt;'Grading Scale'!G$5,'Grading Scale'!B$9,IF(R94&lt;'Grading Scale'!G$4,'Grading Scale'!B$7,IF(R94&lt;'Grading Scale'!G$3,'Grading Scale'!B$5,'Grading Scale'!B$3))))))</f>
        <v>3.3</v>
      </c>
      <c r="T94" s="14">
        <f>Scores!B85</f>
        <v>72</v>
      </c>
      <c r="U94" s="14" t="str">
        <f>IF(S94&gt;='Grading Scale'!B$13,IF(S94='Grading Scale'!B$3,'Grading Scale'!C$3,IF(S94='Grading Scale'!B$5,'Grading Scale'!C$5,IF(S94='Grading Scale'!B$7,'Grading Scale'!C$7,IF(S94='Grading Scale'!B$9,'Grading Scale'!C$9,IF(S94='Grading Scale'!B$11,'Grading Scale'!C$11,'Grading Scale'!C$13))))),IF(S94='Grading Scale'!E$3,'Grading Scale'!F$3,IF(S94='Grading Scale'!E$5,'Grading Scale'!F$5,IF(S94='Grading Scale'!E$7,'Grading Scale'!F$7,IF(S94='Grading Scale'!E$9,'Grading Scale'!F$9,IF(S94='Grading Scale'!E$11,'Grading Scale'!F$11,'Grading Scale'!F$13))))))</f>
        <v>B+</v>
      </c>
      <c r="V94" s="14" t="str">
        <f t="shared" si="12"/>
        <v> </v>
      </c>
      <c r="W94" s="12"/>
      <c r="X94" s="11">
        <f t="shared" si="13"/>
      </c>
      <c r="Y94" s="11"/>
    </row>
    <row r="95" spans="1:25" s="3" customFormat="1" ht="12.75">
      <c r="A95" s="14" t="str">
        <f>Scores!A86</f>
        <v>yes</v>
      </c>
      <c r="B95" s="14">
        <f>Scores!B86</f>
        <v>73</v>
      </c>
      <c r="C95" s="14">
        <f>Scores!C86</f>
        <v>103</v>
      </c>
      <c r="D95" s="14">
        <f>Scores!D86</f>
        <v>21</v>
      </c>
      <c r="E95" s="14">
        <f>Scores!E86</f>
        <v>18</v>
      </c>
      <c r="F95" s="14">
        <f>Scores!F86</f>
        <v>29</v>
      </c>
      <c r="G95" s="14">
        <f>Scores!G86</f>
        <v>35</v>
      </c>
      <c r="H95" s="14">
        <f>Scores!H86</f>
        <v>0</v>
      </c>
      <c r="I95" s="14">
        <f>Scores!I86</f>
        <v>0</v>
      </c>
      <c r="J95" s="14">
        <f>Scores!J86</f>
        <v>0</v>
      </c>
      <c r="K95" s="14">
        <f>Scores!K86</f>
        <v>0</v>
      </c>
      <c r="L95" s="14">
        <f>Scores!L86</f>
        <v>0</v>
      </c>
      <c r="M95" s="14" t="str">
        <f>Scores!M86</f>
        <v>o</v>
      </c>
      <c r="N95" s="14">
        <f>Scores!N86</f>
        <v>0</v>
      </c>
      <c r="O95" s="14">
        <f>Scores!O86</f>
        <v>0</v>
      </c>
      <c r="P95" s="14">
        <f t="shared" si="9"/>
        <v>1.0260034955631259</v>
      </c>
      <c r="Q95" s="14">
        <f t="shared" si="10"/>
        <v>3.258292650872545</v>
      </c>
      <c r="R95" s="14">
        <f t="shared" si="11"/>
        <v>3.258292650872545</v>
      </c>
      <c r="S95" s="29">
        <f>IF(R95&lt;'Grading Scale'!G$8,IF(R95&lt;'Grading Scale'!G$13,'Grading Scale'!E$13,IF(R95&lt;'Grading Scale'!G$12,'Grading Scale'!E$11,IF(R95&lt;'Grading Scale'!G$11,'Grading Scale'!E$9,IF(R95&lt;'Grading Scale'!G$10,'Grading Scale'!E$7,IF(R95&lt;'Grading Scale'!G$9,'Grading Scale'!E$5,'Grading Scale'!E$3))))),IF(R95&lt;'Grading Scale'!G$7,'Grading Scale'!B$13,IF(R95&lt;'Grading Scale'!G$6,'Grading Scale'!B$11,IF(R95&lt;'Grading Scale'!G$5,'Grading Scale'!B$9,IF(R95&lt;'Grading Scale'!G$4,'Grading Scale'!B$7,IF(R95&lt;'Grading Scale'!G$3,'Grading Scale'!B$5,'Grading Scale'!B$3))))))</f>
        <v>3.3</v>
      </c>
      <c r="T95" s="14">
        <f>Scores!B86</f>
        <v>73</v>
      </c>
      <c r="U95" s="14" t="str">
        <f>IF(S95&gt;='Grading Scale'!B$13,IF(S95='Grading Scale'!B$3,'Grading Scale'!C$3,IF(S95='Grading Scale'!B$5,'Grading Scale'!C$5,IF(S95='Grading Scale'!B$7,'Grading Scale'!C$7,IF(S95='Grading Scale'!B$9,'Grading Scale'!C$9,IF(S95='Grading Scale'!B$11,'Grading Scale'!C$11,'Grading Scale'!C$13))))),IF(S95='Grading Scale'!E$3,'Grading Scale'!F$3,IF(S95='Grading Scale'!E$5,'Grading Scale'!F$5,IF(S95='Grading Scale'!E$7,'Grading Scale'!F$7,IF(S95='Grading Scale'!E$9,'Grading Scale'!F$9,IF(S95='Grading Scale'!E$11,'Grading Scale'!F$11,'Grading Scale'!F$13))))))</f>
        <v>B+</v>
      </c>
      <c r="V95" s="14" t="str">
        <f t="shared" si="12"/>
        <v> </v>
      </c>
      <c r="W95" s="12"/>
      <c r="X95" s="11">
        <f t="shared" si="13"/>
      </c>
      <c r="Y95" s="11"/>
    </row>
    <row r="96" spans="1:25" s="3" customFormat="1" ht="12.75">
      <c r="A96" s="14" t="str">
        <f>Scores!A87</f>
        <v>yes</v>
      </c>
      <c r="B96" s="14">
        <f>Scores!B87</f>
        <v>74</v>
      </c>
      <c r="C96" s="14">
        <f>Scores!C87</f>
        <v>103</v>
      </c>
      <c r="D96" s="14">
        <f>Scores!D87</f>
        <v>21</v>
      </c>
      <c r="E96" s="14">
        <f>Scores!E87</f>
        <v>18</v>
      </c>
      <c r="F96" s="14">
        <f>Scores!F87</f>
        <v>26</v>
      </c>
      <c r="G96" s="14">
        <f>Scores!G87</f>
        <v>38</v>
      </c>
      <c r="H96" s="14">
        <f>Scores!H87</f>
        <v>0</v>
      </c>
      <c r="I96" s="14">
        <f>Scores!I87</f>
        <v>0</v>
      </c>
      <c r="J96" s="14">
        <f>Scores!J87</f>
        <v>0</v>
      </c>
      <c r="K96" s="14">
        <f>Scores!K87</f>
        <v>0</v>
      </c>
      <c r="L96" s="14">
        <f>Scores!L87</f>
        <v>0</v>
      </c>
      <c r="M96" s="14" t="str">
        <f>Scores!M87</f>
        <v>o</v>
      </c>
      <c r="N96" s="14">
        <f>Scores!N87</f>
        <v>0</v>
      </c>
      <c r="O96" s="14">
        <f>Scores!O87</f>
        <v>0</v>
      </c>
      <c r="P96" s="14">
        <f t="shared" si="9"/>
        <v>0.5394846965195481</v>
      </c>
      <c r="Q96" s="14">
        <f t="shared" si="10"/>
        <v>3.2524636203035118</v>
      </c>
      <c r="R96" s="14">
        <f t="shared" si="11"/>
        <v>3.2524636203035118</v>
      </c>
      <c r="S96" s="29">
        <f>IF(R96&lt;'Grading Scale'!G$8,IF(R96&lt;'Grading Scale'!G$13,'Grading Scale'!E$13,IF(R96&lt;'Grading Scale'!G$12,'Grading Scale'!E$11,IF(R96&lt;'Grading Scale'!G$11,'Grading Scale'!E$9,IF(R96&lt;'Grading Scale'!G$10,'Grading Scale'!E$7,IF(R96&lt;'Grading Scale'!G$9,'Grading Scale'!E$5,'Grading Scale'!E$3))))),IF(R96&lt;'Grading Scale'!G$7,'Grading Scale'!B$13,IF(R96&lt;'Grading Scale'!G$6,'Grading Scale'!B$11,IF(R96&lt;'Grading Scale'!G$5,'Grading Scale'!B$9,IF(R96&lt;'Grading Scale'!G$4,'Grading Scale'!B$7,IF(R96&lt;'Grading Scale'!G$3,'Grading Scale'!B$5,'Grading Scale'!B$3))))))</f>
        <v>3.3</v>
      </c>
      <c r="T96" s="14">
        <f>Scores!B87</f>
        <v>74</v>
      </c>
      <c r="U96" s="14" t="str">
        <f>IF(S96&gt;='Grading Scale'!B$13,IF(S96='Grading Scale'!B$3,'Grading Scale'!C$3,IF(S96='Grading Scale'!B$5,'Grading Scale'!C$5,IF(S96='Grading Scale'!B$7,'Grading Scale'!C$7,IF(S96='Grading Scale'!B$9,'Grading Scale'!C$9,IF(S96='Grading Scale'!B$11,'Grading Scale'!C$11,'Grading Scale'!C$13))))),IF(S96='Grading Scale'!E$3,'Grading Scale'!F$3,IF(S96='Grading Scale'!E$5,'Grading Scale'!F$5,IF(S96='Grading Scale'!E$7,'Grading Scale'!F$7,IF(S96='Grading Scale'!E$9,'Grading Scale'!F$9,IF(S96='Grading Scale'!E$11,'Grading Scale'!F$11,'Grading Scale'!F$13))))))</f>
        <v>B+</v>
      </c>
      <c r="V96" s="14" t="str">
        <f t="shared" si="12"/>
        <v> </v>
      </c>
      <c r="W96" s="12"/>
      <c r="X96" s="11">
        <f t="shared" si="13"/>
      </c>
      <c r="Y96" s="11"/>
    </row>
    <row r="97" spans="1:25" s="3" customFormat="1" ht="12.75">
      <c r="A97" s="14" t="str">
        <f>Scores!A88</f>
        <v>yes</v>
      </c>
      <c r="B97" s="14">
        <f>Scores!B88</f>
        <v>75</v>
      </c>
      <c r="C97" s="14">
        <f>Scores!C88</f>
        <v>102</v>
      </c>
      <c r="D97" s="14">
        <f>Scores!D88</f>
        <v>21</v>
      </c>
      <c r="E97" s="14">
        <f>Scores!E88</f>
        <v>14</v>
      </c>
      <c r="F97" s="14">
        <f>Scores!F88</f>
        <v>32</v>
      </c>
      <c r="G97" s="14">
        <f>Scores!G88</f>
        <v>35</v>
      </c>
      <c r="H97" s="14">
        <f>Scores!H88</f>
        <v>0</v>
      </c>
      <c r="I97" s="14">
        <f>Scores!I88</f>
        <v>0</v>
      </c>
      <c r="J97" s="14">
        <f>Scores!J88</f>
        <v>0</v>
      </c>
      <c r="K97" s="14">
        <f>Scores!K88</f>
        <v>0</v>
      </c>
      <c r="L97" s="14">
        <f>Scores!L88</f>
        <v>0</v>
      </c>
      <c r="M97" s="14" t="str">
        <f>Scores!M88</f>
        <v>o</v>
      </c>
      <c r="N97" s="14">
        <f>Scores!N88</f>
        <v>0</v>
      </c>
      <c r="O97" s="14">
        <f>Scores!O88</f>
        <v>0</v>
      </c>
      <c r="P97" s="14">
        <f t="shared" si="9"/>
        <v>-0.4372499428610297</v>
      </c>
      <c r="Q97" s="14">
        <f t="shared" si="10"/>
        <v>3.2407612645425923</v>
      </c>
      <c r="R97" s="14">
        <f t="shared" si="11"/>
        <v>3.2407612645425923</v>
      </c>
      <c r="S97" s="29">
        <f>IF(R97&lt;'Grading Scale'!G$8,IF(R97&lt;'Grading Scale'!G$13,'Grading Scale'!E$13,IF(R97&lt;'Grading Scale'!G$12,'Grading Scale'!E$11,IF(R97&lt;'Grading Scale'!G$11,'Grading Scale'!E$9,IF(R97&lt;'Grading Scale'!G$10,'Grading Scale'!E$7,IF(R97&lt;'Grading Scale'!G$9,'Grading Scale'!E$5,'Grading Scale'!E$3))))),IF(R97&lt;'Grading Scale'!G$7,'Grading Scale'!B$13,IF(R97&lt;'Grading Scale'!G$6,'Grading Scale'!B$11,IF(R97&lt;'Grading Scale'!G$5,'Grading Scale'!B$9,IF(R97&lt;'Grading Scale'!G$4,'Grading Scale'!B$7,IF(R97&lt;'Grading Scale'!G$3,'Grading Scale'!B$5,'Grading Scale'!B$3))))))</f>
        <v>3.3</v>
      </c>
      <c r="T97" s="14">
        <f>Scores!B88</f>
        <v>75</v>
      </c>
      <c r="U97" s="14" t="str">
        <f>IF(S97&gt;='Grading Scale'!B$13,IF(S97='Grading Scale'!B$3,'Grading Scale'!C$3,IF(S97='Grading Scale'!B$5,'Grading Scale'!C$5,IF(S97='Grading Scale'!B$7,'Grading Scale'!C$7,IF(S97='Grading Scale'!B$9,'Grading Scale'!C$9,IF(S97='Grading Scale'!B$11,'Grading Scale'!C$11,'Grading Scale'!C$13))))),IF(S97='Grading Scale'!E$3,'Grading Scale'!F$3,IF(S97='Grading Scale'!E$5,'Grading Scale'!F$5,IF(S97='Grading Scale'!E$7,'Grading Scale'!F$7,IF(S97='Grading Scale'!E$9,'Grading Scale'!F$9,IF(S97='Grading Scale'!E$11,'Grading Scale'!F$11,'Grading Scale'!F$13))))))</f>
        <v>B+</v>
      </c>
      <c r="V97" s="14" t="str">
        <f t="shared" si="12"/>
        <v> </v>
      </c>
      <c r="W97" s="12"/>
      <c r="X97" s="11">
        <f t="shared" si="13"/>
      </c>
      <c r="Y97" s="11"/>
    </row>
    <row r="98" spans="1:25" s="3" customFormat="1" ht="12.75">
      <c r="A98" s="14" t="str">
        <f>Scores!A89</f>
        <v>yes</v>
      </c>
      <c r="B98" s="14">
        <f>Scores!B89</f>
        <v>76</v>
      </c>
      <c r="C98" s="14">
        <f>Scores!C89</f>
        <v>101</v>
      </c>
      <c r="D98" s="14">
        <f>Scores!D89</f>
        <v>18</v>
      </c>
      <c r="E98" s="14">
        <f>Scores!E89</f>
        <v>11</v>
      </c>
      <c r="F98" s="14">
        <f>Scores!F89</f>
        <v>36</v>
      </c>
      <c r="G98" s="14">
        <f>Scores!G89</f>
        <v>36</v>
      </c>
      <c r="H98" s="14">
        <f>Scores!H89</f>
        <v>0</v>
      </c>
      <c r="I98" s="14">
        <f>Scores!I89</f>
        <v>0</v>
      </c>
      <c r="J98" s="14">
        <f>Scores!J89</f>
        <v>0</v>
      </c>
      <c r="K98" s="14">
        <f>Scores!K89</f>
        <v>0</v>
      </c>
      <c r="L98" s="14">
        <f>Scores!L89</f>
        <v>0</v>
      </c>
      <c r="M98" s="14" t="str">
        <f>Scores!M89</f>
        <v>o</v>
      </c>
      <c r="N98" s="14">
        <f>Scores!N89</f>
        <v>0</v>
      </c>
      <c r="O98" s="14">
        <f>Scores!O89</f>
        <v>0</v>
      </c>
      <c r="P98" s="14">
        <f t="shared" si="9"/>
        <v>-1.3300836784369356</v>
      </c>
      <c r="Q98" s="14">
        <f t="shared" si="10"/>
        <v>3.2300641339322906</v>
      </c>
      <c r="R98" s="14">
        <f t="shared" si="11"/>
        <v>3.2300641339322906</v>
      </c>
      <c r="S98" s="29">
        <f>IF(R98&lt;'Grading Scale'!G$8,IF(R98&lt;'Grading Scale'!G$13,'Grading Scale'!E$13,IF(R98&lt;'Grading Scale'!G$12,'Grading Scale'!E$11,IF(R98&lt;'Grading Scale'!G$11,'Grading Scale'!E$9,IF(R98&lt;'Grading Scale'!G$10,'Grading Scale'!E$7,IF(R98&lt;'Grading Scale'!G$9,'Grading Scale'!E$5,'Grading Scale'!E$3))))),IF(R98&lt;'Grading Scale'!G$7,'Grading Scale'!B$13,IF(R98&lt;'Grading Scale'!G$6,'Grading Scale'!B$11,IF(R98&lt;'Grading Scale'!G$5,'Grading Scale'!B$9,IF(R98&lt;'Grading Scale'!G$4,'Grading Scale'!B$7,IF(R98&lt;'Grading Scale'!G$3,'Grading Scale'!B$5,'Grading Scale'!B$3))))))</f>
        <v>3.3</v>
      </c>
      <c r="T98" s="14">
        <f>Scores!B89</f>
        <v>76</v>
      </c>
      <c r="U98" s="14" t="str">
        <f>IF(S98&gt;='Grading Scale'!B$13,IF(S98='Grading Scale'!B$3,'Grading Scale'!C$3,IF(S98='Grading Scale'!B$5,'Grading Scale'!C$5,IF(S98='Grading Scale'!B$7,'Grading Scale'!C$7,IF(S98='Grading Scale'!B$9,'Grading Scale'!C$9,IF(S98='Grading Scale'!B$11,'Grading Scale'!C$11,'Grading Scale'!C$13))))),IF(S98='Grading Scale'!E$3,'Grading Scale'!F$3,IF(S98='Grading Scale'!E$5,'Grading Scale'!F$5,IF(S98='Grading Scale'!E$7,'Grading Scale'!F$7,IF(S98='Grading Scale'!E$9,'Grading Scale'!F$9,IF(S98='Grading Scale'!E$11,'Grading Scale'!F$11,'Grading Scale'!F$13))))))</f>
        <v>B+</v>
      </c>
      <c r="V98" s="14" t="str">
        <f t="shared" si="12"/>
        <v> </v>
      </c>
      <c r="W98" s="12"/>
      <c r="X98" s="11">
        <f t="shared" si="13"/>
      </c>
      <c r="Y98" s="11"/>
    </row>
    <row r="99" spans="1:25" s="3" customFormat="1" ht="12.75">
      <c r="A99" s="14" t="str">
        <f>Scores!A90</f>
        <v>yes</v>
      </c>
      <c r="B99" s="14">
        <f>Scores!B90</f>
        <v>77</v>
      </c>
      <c r="C99" s="14">
        <f>Scores!C90</f>
        <v>101</v>
      </c>
      <c r="D99" s="14">
        <f>Scores!D90</f>
        <v>17</v>
      </c>
      <c r="E99" s="14">
        <f>Scores!E90</f>
        <v>18</v>
      </c>
      <c r="F99" s="14">
        <f>Scores!F90</f>
        <v>33</v>
      </c>
      <c r="G99" s="14">
        <f>Scores!G90</f>
        <v>33</v>
      </c>
      <c r="H99" s="14">
        <f>Scores!H90</f>
        <v>0</v>
      </c>
      <c r="I99" s="14">
        <f>Scores!I90</f>
        <v>0</v>
      </c>
      <c r="J99" s="14">
        <f>Scores!J90</f>
        <v>0</v>
      </c>
      <c r="K99" s="14">
        <f>Scores!K90</f>
        <v>0</v>
      </c>
      <c r="L99" s="14">
        <f>Scores!L90</f>
        <v>0</v>
      </c>
      <c r="M99" s="14" t="str">
        <f>Scores!M90</f>
        <v>o</v>
      </c>
      <c r="N99" s="14">
        <f>Scores!N90</f>
        <v>0</v>
      </c>
      <c r="O99" s="14">
        <f>Scores!O90</f>
        <v>0</v>
      </c>
      <c r="P99" s="14">
        <f t="shared" si="9"/>
        <v>-1.3314859966686106</v>
      </c>
      <c r="Q99" s="14">
        <f t="shared" si="10"/>
        <v>3.2300473326167896</v>
      </c>
      <c r="R99" s="14">
        <f t="shared" si="11"/>
        <v>3.2300473326167896</v>
      </c>
      <c r="S99" s="29">
        <f>IF(R99&lt;'Grading Scale'!G$8,IF(R99&lt;'Grading Scale'!G$13,'Grading Scale'!E$13,IF(R99&lt;'Grading Scale'!G$12,'Grading Scale'!E$11,IF(R99&lt;'Grading Scale'!G$11,'Grading Scale'!E$9,IF(R99&lt;'Grading Scale'!G$10,'Grading Scale'!E$7,IF(R99&lt;'Grading Scale'!G$9,'Grading Scale'!E$5,'Grading Scale'!E$3))))),IF(R99&lt;'Grading Scale'!G$7,'Grading Scale'!B$13,IF(R99&lt;'Grading Scale'!G$6,'Grading Scale'!B$11,IF(R99&lt;'Grading Scale'!G$5,'Grading Scale'!B$9,IF(R99&lt;'Grading Scale'!G$4,'Grading Scale'!B$7,IF(R99&lt;'Grading Scale'!G$3,'Grading Scale'!B$5,'Grading Scale'!B$3))))))</f>
        <v>3.3</v>
      </c>
      <c r="T99" s="14">
        <f>Scores!B90</f>
        <v>77</v>
      </c>
      <c r="U99" s="14" t="str">
        <f>IF(S99&gt;='Grading Scale'!B$13,IF(S99='Grading Scale'!B$3,'Grading Scale'!C$3,IF(S99='Grading Scale'!B$5,'Grading Scale'!C$5,IF(S99='Grading Scale'!B$7,'Grading Scale'!C$7,IF(S99='Grading Scale'!B$9,'Grading Scale'!C$9,IF(S99='Grading Scale'!B$11,'Grading Scale'!C$11,'Grading Scale'!C$13))))),IF(S99='Grading Scale'!E$3,'Grading Scale'!F$3,IF(S99='Grading Scale'!E$5,'Grading Scale'!F$5,IF(S99='Grading Scale'!E$7,'Grading Scale'!F$7,IF(S99='Grading Scale'!E$9,'Grading Scale'!F$9,IF(S99='Grading Scale'!E$11,'Grading Scale'!F$11,'Grading Scale'!F$13))))))</f>
        <v>B+</v>
      </c>
      <c r="V99" s="14" t="str">
        <f t="shared" si="12"/>
        <v> </v>
      </c>
      <c r="W99" s="12"/>
      <c r="X99" s="11">
        <f t="shared" si="13"/>
      </c>
      <c r="Y99" s="11"/>
    </row>
    <row r="100" spans="1:25" s="3" customFormat="1" ht="12.75">
      <c r="A100" s="14" t="str">
        <f>Scores!A91</f>
        <v>yes</v>
      </c>
      <c r="B100" s="14">
        <f>Scores!B91</f>
        <v>78</v>
      </c>
      <c r="C100" s="14">
        <f>Scores!C91</f>
        <v>100</v>
      </c>
      <c r="D100" s="14">
        <f>Scores!D91</f>
        <v>23</v>
      </c>
      <c r="E100" s="14">
        <f>Scores!E91</f>
        <v>13</v>
      </c>
      <c r="F100" s="14">
        <f>Scores!F91</f>
        <v>31</v>
      </c>
      <c r="G100" s="14">
        <f>Scores!G91</f>
        <v>33</v>
      </c>
      <c r="H100" s="14">
        <f>Scores!H91</f>
        <v>0</v>
      </c>
      <c r="I100" s="14">
        <f>Scores!I91</f>
        <v>0</v>
      </c>
      <c r="J100" s="14">
        <f>Scores!J91</f>
        <v>0</v>
      </c>
      <c r="K100" s="14">
        <f>Scores!K91</f>
        <v>0</v>
      </c>
      <c r="L100" s="14">
        <f>Scores!L91</f>
        <v>0</v>
      </c>
      <c r="M100" s="14" t="str">
        <f>Scores!M91</f>
        <v>o</v>
      </c>
      <c r="N100" s="14">
        <f>Scores!N91</f>
        <v>0</v>
      </c>
      <c r="O100" s="14">
        <f>Scores!O91</f>
        <v>0</v>
      </c>
      <c r="P100" s="14">
        <f t="shared" si="9"/>
        <v>-4.3697425062027495</v>
      </c>
      <c r="Q100" s="14">
        <f t="shared" si="10"/>
        <v>3.193645676390032</v>
      </c>
      <c r="R100" s="14">
        <f t="shared" si="11"/>
        <v>3.193645676390032</v>
      </c>
      <c r="S100" s="29">
        <f>IF(R100&lt;'Grading Scale'!G$8,IF(R100&lt;'Grading Scale'!G$13,'Grading Scale'!E$13,IF(R100&lt;'Grading Scale'!G$12,'Grading Scale'!E$11,IF(R100&lt;'Grading Scale'!G$11,'Grading Scale'!E$9,IF(R100&lt;'Grading Scale'!G$10,'Grading Scale'!E$7,IF(R100&lt;'Grading Scale'!G$9,'Grading Scale'!E$5,'Grading Scale'!E$3))))),IF(R100&lt;'Grading Scale'!G$7,'Grading Scale'!B$13,IF(R100&lt;'Grading Scale'!G$6,'Grading Scale'!B$11,IF(R100&lt;'Grading Scale'!G$5,'Grading Scale'!B$9,IF(R100&lt;'Grading Scale'!G$4,'Grading Scale'!B$7,IF(R100&lt;'Grading Scale'!G$3,'Grading Scale'!B$5,'Grading Scale'!B$3))))))</f>
        <v>3.3</v>
      </c>
      <c r="T100" s="14">
        <f>Scores!B91</f>
        <v>78</v>
      </c>
      <c r="U100" s="14" t="str">
        <f>IF(S100&gt;='Grading Scale'!B$13,IF(S100='Grading Scale'!B$3,'Grading Scale'!C$3,IF(S100='Grading Scale'!B$5,'Grading Scale'!C$5,IF(S100='Grading Scale'!B$7,'Grading Scale'!C$7,IF(S100='Grading Scale'!B$9,'Grading Scale'!C$9,IF(S100='Grading Scale'!B$11,'Grading Scale'!C$11,'Grading Scale'!C$13))))),IF(S100='Grading Scale'!E$3,'Grading Scale'!F$3,IF(S100='Grading Scale'!E$5,'Grading Scale'!F$5,IF(S100='Grading Scale'!E$7,'Grading Scale'!F$7,IF(S100='Grading Scale'!E$9,'Grading Scale'!F$9,IF(S100='Grading Scale'!E$11,'Grading Scale'!F$11,'Grading Scale'!F$13))))))</f>
        <v>B+</v>
      </c>
      <c r="V100" s="14" t="str">
        <f t="shared" si="12"/>
        <v> </v>
      </c>
      <c r="W100" s="12"/>
      <c r="X100" s="11">
        <f t="shared" si="13"/>
      </c>
      <c r="Y100" s="11"/>
    </row>
    <row r="101" spans="1:25" s="3" customFormat="1" ht="12.75">
      <c r="A101" s="14" t="str">
        <f>Scores!A92</f>
        <v>yes</v>
      </c>
      <c r="B101" s="14">
        <f>Scores!B92</f>
        <v>79</v>
      </c>
      <c r="C101" s="14">
        <f>Scores!C92</f>
        <v>99</v>
      </c>
      <c r="D101" s="14">
        <f>Scores!D92</f>
        <v>19</v>
      </c>
      <c r="E101" s="14">
        <f>Scores!E92</f>
        <v>18</v>
      </c>
      <c r="F101" s="14">
        <f>Scores!F92</f>
        <v>32</v>
      </c>
      <c r="G101" s="14">
        <f>Scores!G92</f>
        <v>30</v>
      </c>
      <c r="H101" s="14">
        <f>Scores!H92</f>
        <v>0</v>
      </c>
      <c r="I101" s="14">
        <f>Scores!I92</f>
        <v>0</v>
      </c>
      <c r="J101" s="14">
        <f>Scores!J92</f>
        <v>0</v>
      </c>
      <c r="K101" s="14">
        <f>Scores!K92</f>
        <v>0</v>
      </c>
      <c r="L101" s="14">
        <f>Scores!L92</f>
        <v>0</v>
      </c>
      <c r="M101" s="14" t="str">
        <f>Scores!M92</f>
        <v>o</v>
      </c>
      <c r="N101" s="14">
        <f>Scores!N92</f>
        <v>0</v>
      </c>
      <c r="O101" s="14">
        <f>Scores!O92</f>
        <v>0</v>
      </c>
      <c r="P101" s="14">
        <f t="shared" si="9"/>
        <v>-5.211623426380232</v>
      </c>
      <c r="Q101" s="14">
        <f t="shared" si="10"/>
        <v>3.1835590165757606</v>
      </c>
      <c r="R101" s="14">
        <f t="shared" si="11"/>
        <v>3.1835590165757606</v>
      </c>
      <c r="S101" s="29">
        <f>IF(R101&lt;'Grading Scale'!G$8,IF(R101&lt;'Grading Scale'!G$13,'Grading Scale'!E$13,IF(R101&lt;'Grading Scale'!G$12,'Grading Scale'!E$11,IF(R101&lt;'Grading Scale'!G$11,'Grading Scale'!E$9,IF(R101&lt;'Grading Scale'!G$10,'Grading Scale'!E$7,IF(R101&lt;'Grading Scale'!G$9,'Grading Scale'!E$5,'Grading Scale'!E$3))))),IF(R101&lt;'Grading Scale'!G$7,'Grading Scale'!B$13,IF(R101&lt;'Grading Scale'!G$6,'Grading Scale'!B$11,IF(R101&lt;'Grading Scale'!G$5,'Grading Scale'!B$9,IF(R101&lt;'Grading Scale'!G$4,'Grading Scale'!B$7,IF(R101&lt;'Grading Scale'!G$3,'Grading Scale'!B$5,'Grading Scale'!B$3))))))</f>
        <v>3.3</v>
      </c>
      <c r="T101" s="14">
        <f>Scores!B92</f>
        <v>79</v>
      </c>
      <c r="U101" s="14" t="str">
        <f>IF(S101&gt;='Grading Scale'!B$13,IF(S101='Grading Scale'!B$3,'Grading Scale'!C$3,IF(S101='Grading Scale'!B$5,'Grading Scale'!C$5,IF(S101='Grading Scale'!B$7,'Grading Scale'!C$7,IF(S101='Grading Scale'!B$9,'Grading Scale'!C$9,IF(S101='Grading Scale'!B$11,'Grading Scale'!C$11,'Grading Scale'!C$13))))),IF(S101='Grading Scale'!E$3,'Grading Scale'!F$3,IF(S101='Grading Scale'!E$5,'Grading Scale'!F$5,IF(S101='Grading Scale'!E$7,'Grading Scale'!F$7,IF(S101='Grading Scale'!E$9,'Grading Scale'!F$9,IF(S101='Grading Scale'!E$11,'Grading Scale'!F$11,'Grading Scale'!F$13))))))</f>
        <v>B+</v>
      </c>
      <c r="V101" s="14" t="str">
        <f t="shared" si="12"/>
        <v> </v>
      </c>
      <c r="W101" s="12"/>
      <c r="X101" s="11">
        <f t="shared" si="13"/>
      </c>
      <c r="Y101" s="11"/>
    </row>
    <row r="102" spans="1:25" s="3" customFormat="1" ht="12.75">
      <c r="A102" s="14" t="str">
        <f>Scores!A93</f>
        <v>yes</v>
      </c>
      <c r="B102" s="14">
        <f>Scores!B93</f>
        <v>80</v>
      </c>
      <c r="C102" s="14">
        <f>Scores!C93</f>
        <v>99</v>
      </c>
      <c r="D102" s="14">
        <f>Scores!D93</f>
        <v>17</v>
      </c>
      <c r="E102" s="14">
        <f>Scores!E93</f>
        <v>15</v>
      </c>
      <c r="F102" s="14">
        <f>Scores!F93</f>
        <v>29</v>
      </c>
      <c r="G102" s="14">
        <f>Scores!G93</f>
        <v>38</v>
      </c>
      <c r="H102" s="14">
        <f>Scores!H93</f>
        <v>0</v>
      </c>
      <c r="I102" s="14">
        <f>Scores!I93</f>
        <v>0</v>
      </c>
      <c r="J102" s="14">
        <f>Scores!J93</f>
        <v>0</v>
      </c>
      <c r="K102" s="14">
        <f>Scores!K93</f>
        <v>0</v>
      </c>
      <c r="L102" s="14">
        <f>Scores!L93</f>
        <v>0</v>
      </c>
      <c r="M102" s="14" t="str">
        <f>Scores!M93</f>
        <v>o</v>
      </c>
      <c r="N102" s="14">
        <f>Scores!N93</f>
        <v>0</v>
      </c>
      <c r="O102" s="14">
        <f>Scores!O93</f>
        <v>0</v>
      </c>
      <c r="P102" s="14">
        <f t="shared" si="9"/>
        <v>-5.617946535511692</v>
      </c>
      <c r="Q102" s="14">
        <f t="shared" si="10"/>
        <v>3.1786908186177616</v>
      </c>
      <c r="R102" s="14">
        <f t="shared" si="11"/>
        <v>3.1786908186177616</v>
      </c>
      <c r="S102" s="29">
        <f>IF(R102&lt;'Grading Scale'!G$8,IF(R102&lt;'Grading Scale'!G$13,'Grading Scale'!E$13,IF(R102&lt;'Grading Scale'!G$12,'Grading Scale'!E$11,IF(R102&lt;'Grading Scale'!G$11,'Grading Scale'!E$9,IF(R102&lt;'Grading Scale'!G$10,'Grading Scale'!E$7,IF(R102&lt;'Grading Scale'!G$9,'Grading Scale'!E$5,'Grading Scale'!E$3))))),IF(R102&lt;'Grading Scale'!G$7,'Grading Scale'!B$13,IF(R102&lt;'Grading Scale'!G$6,'Grading Scale'!B$11,IF(R102&lt;'Grading Scale'!G$5,'Grading Scale'!B$9,IF(R102&lt;'Grading Scale'!G$4,'Grading Scale'!B$7,IF(R102&lt;'Grading Scale'!G$3,'Grading Scale'!B$5,'Grading Scale'!B$3))))))</f>
        <v>3.3</v>
      </c>
      <c r="T102" s="14">
        <f>Scores!B93</f>
        <v>80</v>
      </c>
      <c r="U102" s="14" t="str">
        <f>IF(S102&gt;='Grading Scale'!B$13,IF(S102='Grading Scale'!B$3,'Grading Scale'!C$3,IF(S102='Grading Scale'!B$5,'Grading Scale'!C$5,IF(S102='Grading Scale'!B$7,'Grading Scale'!C$7,IF(S102='Grading Scale'!B$9,'Grading Scale'!C$9,IF(S102='Grading Scale'!B$11,'Grading Scale'!C$11,'Grading Scale'!C$13))))),IF(S102='Grading Scale'!E$3,'Grading Scale'!F$3,IF(S102='Grading Scale'!E$5,'Grading Scale'!F$5,IF(S102='Grading Scale'!E$7,'Grading Scale'!F$7,IF(S102='Grading Scale'!E$9,'Grading Scale'!F$9,IF(S102='Grading Scale'!E$11,'Grading Scale'!F$11,'Grading Scale'!F$13))))))</f>
        <v>B+</v>
      </c>
      <c r="V102" s="14" t="str">
        <f t="shared" si="12"/>
        <v> </v>
      </c>
      <c r="W102" s="12"/>
      <c r="X102" s="11">
        <f t="shared" si="13"/>
      </c>
      <c r="Y102" s="11"/>
    </row>
    <row r="103" spans="1:25" s="3" customFormat="1" ht="12.75">
      <c r="A103" s="14" t="str">
        <f>Scores!A94</f>
        <v>yes</v>
      </c>
      <c r="B103" s="14">
        <f>Scores!B94</f>
        <v>81</v>
      </c>
      <c r="C103" s="14">
        <f>Scores!C94</f>
        <v>99</v>
      </c>
      <c r="D103" s="14">
        <f>Scores!D94</f>
        <v>21</v>
      </c>
      <c r="E103" s="14">
        <f>Scores!E94</f>
        <v>15</v>
      </c>
      <c r="F103" s="14">
        <f>Scores!F94</f>
        <v>31</v>
      </c>
      <c r="G103" s="14">
        <f>Scores!G94</f>
        <v>32</v>
      </c>
      <c r="H103" s="14">
        <f>Scores!H94</f>
        <v>0</v>
      </c>
      <c r="I103" s="14">
        <f>Scores!I94</f>
        <v>0</v>
      </c>
      <c r="J103" s="14">
        <f>Scores!J94</f>
        <v>0</v>
      </c>
      <c r="K103" s="14">
        <f>Scores!K94</f>
        <v>0</v>
      </c>
      <c r="L103" s="14">
        <f>Scores!L94</f>
        <v>0</v>
      </c>
      <c r="M103" s="14" t="str">
        <f>Scores!M94</f>
        <v>o</v>
      </c>
      <c r="N103" s="14">
        <f>Scores!N94</f>
        <v>0</v>
      </c>
      <c r="O103" s="14">
        <f>Scores!O94</f>
        <v>0</v>
      </c>
      <c r="P103" s="14">
        <f t="shared" si="9"/>
        <v>-5.768122851087472</v>
      </c>
      <c r="Q103" s="14">
        <f t="shared" si="10"/>
        <v>3.176891541105861</v>
      </c>
      <c r="R103" s="14">
        <f t="shared" si="11"/>
        <v>3.176891541105861</v>
      </c>
      <c r="S103" s="29">
        <f>IF(R103&lt;'Grading Scale'!G$8,IF(R103&lt;'Grading Scale'!G$13,'Grading Scale'!E$13,IF(R103&lt;'Grading Scale'!G$12,'Grading Scale'!E$11,IF(R103&lt;'Grading Scale'!G$11,'Grading Scale'!E$9,IF(R103&lt;'Grading Scale'!G$10,'Grading Scale'!E$7,IF(R103&lt;'Grading Scale'!G$9,'Grading Scale'!E$5,'Grading Scale'!E$3))))),IF(R103&lt;'Grading Scale'!G$7,'Grading Scale'!B$13,IF(R103&lt;'Grading Scale'!G$6,'Grading Scale'!B$11,IF(R103&lt;'Grading Scale'!G$5,'Grading Scale'!B$9,IF(R103&lt;'Grading Scale'!G$4,'Grading Scale'!B$7,IF(R103&lt;'Grading Scale'!G$3,'Grading Scale'!B$5,'Grading Scale'!B$3))))))</f>
        <v>3.3</v>
      </c>
      <c r="T103" s="14">
        <f>Scores!B94</f>
        <v>81</v>
      </c>
      <c r="U103" s="14" t="str">
        <f>IF(S103&gt;='Grading Scale'!B$13,IF(S103='Grading Scale'!B$3,'Grading Scale'!C$3,IF(S103='Grading Scale'!B$5,'Grading Scale'!C$5,IF(S103='Grading Scale'!B$7,'Grading Scale'!C$7,IF(S103='Grading Scale'!B$9,'Grading Scale'!C$9,IF(S103='Grading Scale'!B$11,'Grading Scale'!C$11,'Grading Scale'!C$13))))),IF(S103='Grading Scale'!E$3,'Grading Scale'!F$3,IF(S103='Grading Scale'!E$5,'Grading Scale'!F$5,IF(S103='Grading Scale'!E$7,'Grading Scale'!F$7,IF(S103='Grading Scale'!E$9,'Grading Scale'!F$9,IF(S103='Grading Scale'!E$11,'Grading Scale'!F$11,'Grading Scale'!F$13))))))</f>
        <v>B+</v>
      </c>
      <c r="V103" s="14" t="str">
        <f t="shared" si="12"/>
        <v> </v>
      </c>
      <c r="W103" s="12"/>
      <c r="X103" s="11">
        <f t="shared" si="13"/>
      </c>
      <c r="Y103" s="11"/>
    </row>
    <row r="104" spans="1:25" s="3" customFormat="1" ht="12.75">
      <c r="A104" s="14" t="str">
        <f>Scores!A95</f>
        <v>yes</v>
      </c>
      <c r="B104" s="14">
        <f>Scores!B95</f>
        <v>82</v>
      </c>
      <c r="C104" s="14">
        <f>Scores!C95</f>
        <v>99</v>
      </c>
      <c r="D104" s="14">
        <f>Scores!D95</f>
        <v>18</v>
      </c>
      <c r="E104" s="14">
        <f>Scores!E95</f>
        <v>15</v>
      </c>
      <c r="F104" s="14">
        <f>Scores!F95</f>
        <v>28</v>
      </c>
      <c r="G104" s="14">
        <f>Scores!G95</f>
        <v>38</v>
      </c>
      <c r="H104" s="14">
        <f>Scores!H95</f>
        <v>0</v>
      </c>
      <c r="I104" s="14">
        <f>Scores!I95</f>
        <v>0</v>
      </c>
      <c r="J104" s="14">
        <f>Scores!J95</f>
        <v>0</v>
      </c>
      <c r="K104" s="14">
        <f>Scores!K95</f>
        <v>0</v>
      </c>
      <c r="L104" s="14">
        <f>Scores!L95</f>
        <v>0</v>
      </c>
      <c r="M104" s="14" t="str">
        <f>Scores!M95</f>
        <v>o</v>
      </c>
      <c r="N104" s="14">
        <f>Scores!N95</f>
        <v>0</v>
      </c>
      <c r="O104" s="14">
        <f>Scores!O95</f>
        <v>0</v>
      </c>
      <c r="P104" s="14">
        <f t="shared" si="9"/>
        <v>-5.898750013927426</v>
      </c>
      <c r="Q104" s="14">
        <f t="shared" si="10"/>
        <v>3.1753264839552697</v>
      </c>
      <c r="R104" s="14">
        <f t="shared" si="11"/>
        <v>3.1753264839552697</v>
      </c>
      <c r="S104" s="29">
        <f>IF(R104&lt;'Grading Scale'!G$8,IF(R104&lt;'Grading Scale'!G$13,'Grading Scale'!E$13,IF(R104&lt;'Grading Scale'!G$12,'Grading Scale'!E$11,IF(R104&lt;'Grading Scale'!G$11,'Grading Scale'!E$9,IF(R104&lt;'Grading Scale'!G$10,'Grading Scale'!E$7,IF(R104&lt;'Grading Scale'!G$9,'Grading Scale'!E$5,'Grading Scale'!E$3))))),IF(R104&lt;'Grading Scale'!G$7,'Grading Scale'!B$13,IF(R104&lt;'Grading Scale'!G$6,'Grading Scale'!B$11,IF(R104&lt;'Grading Scale'!G$5,'Grading Scale'!B$9,IF(R104&lt;'Grading Scale'!G$4,'Grading Scale'!B$7,IF(R104&lt;'Grading Scale'!G$3,'Grading Scale'!B$5,'Grading Scale'!B$3))))))</f>
        <v>3.3</v>
      </c>
      <c r="T104" s="14">
        <f>Scores!B95</f>
        <v>82</v>
      </c>
      <c r="U104" s="14" t="str">
        <f>IF(S104&gt;='Grading Scale'!B$13,IF(S104='Grading Scale'!B$3,'Grading Scale'!C$3,IF(S104='Grading Scale'!B$5,'Grading Scale'!C$5,IF(S104='Grading Scale'!B$7,'Grading Scale'!C$7,IF(S104='Grading Scale'!B$9,'Grading Scale'!C$9,IF(S104='Grading Scale'!B$11,'Grading Scale'!C$11,'Grading Scale'!C$13))))),IF(S104='Grading Scale'!E$3,'Grading Scale'!F$3,IF(S104='Grading Scale'!E$5,'Grading Scale'!F$5,IF(S104='Grading Scale'!E$7,'Grading Scale'!F$7,IF(S104='Grading Scale'!E$9,'Grading Scale'!F$9,IF(S104='Grading Scale'!E$11,'Grading Scale'!F$11,'Grading Scale'!F$13))))))</f>
        <v>B+</v>
      </c>
      <c r="V104" s="14" t="str">
        <f t="shared" si="12"/>
        <v> </v>
      </c>
      <c r="W104" s="12"/>
      <c r="X104" s="11">
        <f t="shared" si="13"/>
      </c>
      <c r="Y104" s="11"/>
    </row>
    <row r="105" spans="1:25" s="3" customFormat="1" ht="12.75">
      <c r="A105" s="14" t="str">
        <f>Scores!A96</f>
        <v>yes</v>
      </c>
      <c r="B105" s="14">
        <f>Scores!B96</f>
        <v>83</v>
      </c>
      <c r="C105" s="14">
        <f>Scores!C96</f>
        <v>99</v>
      </c>
      <c r="D105" s="14">
        <f>Scores!D96</f>
        <v>22</v>
      </c>
      <c r="E105" s="14">
        <f>Scores!E96</f>
        <v>16</v>
      </c>
      <c r="F105" s="14">
        <f>Scores!F96</f>
        <v>29</v>
      </c>
      <c r="G105" s="14">
        <f>Scores!G96</f>
        <v>32</v>
      </c>
      <c r="H105" s="14">
        <f>Scores!H96</f>
        <v>0</v>
      </c>
      <c r="I105" s="14">
        <f>Scores!I96</f>
        <v>0</v>
      </c>
      <c r="J105" s="14">
        <f>Scores!J96</f>
        <v>0</v>
      </c>
      <c r="K105" s="14">
        <f>Scores!K96</f>
        <v>0</v>
      </c>
      <c r="L105" s="14">
        <f>Scores!L96</f>
        <v>0</v>
      </c>
      <c r="M105" s="14" t="str">
        <f>Scores!M96</f>
        <v>o</v>
      </c>
      <c r="N105" s="14">
        <f>Scores!N96</f>
        <v>0</v>
      </c>
      <c r="O105" s="14">
        <f>Scores!O96</f>
        <v>0</v>
      </c>
      <c r="P105" s="14">
        <f t="shared" si="9"/>
        <v>-6.158744128887634</v>
      </c>
      <c r="Q105" s="14">
        <f t="shared" si="10"/>
        <v>3.1722114683652225</v>
      </c>
      <c r="R105" s="14">
        <f t="shared" si="11"/>
        <v>3.1722114683652225</v>
      </c>
      <c r="S105" s="29">
        <f>IF(R105&lt;'Grading Scale'!G$8,IF(R105&lt;'Grading Scale'!G$13,'Grading Scale'!E$13,IF(R105&lt;'Grading Scale'!G$12,'Grading Scale'!E$11,IF(R105&lt;'Grading Scale'!G$11,'Grading Scale'!E$9,IF(R105&lt;'Grading Scale'!G$10,'Grading Scale'!E$7,IF(R105&lt;'Grading Scale'!G$9,'Grading Scale'!E$5,'Grading Scale'!E$3))))),IF(R105&lt;'Grading Scale'!G$7,'Grading Scale'!B$13,IF(R105&lt;'Grading Scale'!G$6,'Grading Scale'!B$11,IF(R105&lt;'Grading Scale'!G$5,'Grading Scale'!B$9,IF(R105&lt;'Grading Scale'!G$4,'Grading Scale'!B$7,IF(R105&lt;'Grading Scale'!G$3,'Grading Scale'!B$5,'Grading Scale'!B$3))))))</f>
        <v>3.3</v>
      </c>
      <c r="T105" s="14">
        <f>Scores!B96</f>
        <v>83</v>
      </c>
      <c r="U105" s="14" t="str">
        <f>IF(S105&gt;='Grading Scale'!B$13,IF(S105='Grading Scale'!B$3,'Grading Scale'!C$3,IF(S105='Grading Scale'!B$5,'Grading Scale'!C$5,IF(S105='Grading Scale'!B$7,'Grading Scale'!C$7,IF(S105='Grading Scale'!B$9,'Grading Scale'!C$9,IF(S105='Grading Scale'!B$11,'Grading Scale'!C$11,'Grading Scale'!C$13))))),IF(S105='Grading Scale'!E$3,'Grading Scale'!F$3,IF(S105='Grading Scale'!E$5,'Grading Scale'!F$5,IF(S105='Grading Scale'!E$7,'Grading Scale'!F$7,IF(S105='Grading Scale'!E$9,'Grading Scale'!F$9,IF(S105='Grading Scale'!E$11,'Grading Scale'!F$11,'Grading Scale'!F$13))))))</f>
        <v>B+</v>
      </c>
      <c r="V105" s="14" t="str">
        <f t="shared" si="12"/>
        <v> </v>
      </c>
      <c r="W105" s="12"/>
      <c r="X105" s="11">
        <f t="shared" si="13"/>
      </c>
      <c r="Y105" s="11"/>
    </row>
    <row r="106" spans="1:25" s="3" customFormat="1" ht="12.75">
      <c r="A106" s="14" t="str">
        <f>Scores!A97</f>
        <v>yes</v>
      </c>
      <c r="B106" s="14">
        <f>Scores!B97</f>
        <v>84</v>
      </c>
      <c r="C106" s="14">
        <f>Scores!C97</f>
        <v>98</v>
      </c>
      <c r="D106" s="14">
        <f>Scores!D97</f>
        <v>15</v>
      </c>
      <c r="E106" s="14">
        <f>Scores!E97</f>
        <v>15</v>
      </c>
      <c r="F106" s="14">
        <f>Scores!F97</f>
        <v>34</v>
      </c>
      <c r="G106" s="14">
        <f>Scores!G97</f>
        <v>34</v>
      </c>
      <c r="H106" s="14">
        <f>Scores!H97</f>
        <v>0</v>
      </c>
      <c r="I106" s="14">
        <f>Scores!I97</f>
        <v>0</v>
      </c>
      <c r="J106" s="14">
        <f>Scores!J97</f>
        <v>0</v>
      </c>
      <c r="K106" s="14">
        <f>Scores!K97</f>
        <v>0</v>
      </c>
      <c r="L106" s="14">
        <f>Scores!L97</f>
        <v>0</v>
      </c>
      <c r="M106" s="14" t="str">
        <f>Scores!M97</f>
        <v>o</v>
      </c>
      <c r="N106" s="14">
        <f>Scores!N97</f>
        <v>0</v>
      </c>
      <c r="O106" s="14">
        <f>Scores!O97</f>
        <v>0</v>
      </c>
      <c r="P106" s="14">
        <f t="shared" si="9"/>
        <v>-6.310172482583981</v>
      </c>
      <c r="Q106" s="14">
        <f t="shared" si="10"/>
        <v>3.1703971900589174</v>
      </c>
      <c r="R106" s="14">
        <f t="shared" si="11"/>
        <v>3.1703971900589174</v>
      </c>
      <c r="S106" s="29">
        <f>IF(R106&lt;'Grading Scale'!G$8,IF(R106&lt;'Grading Scale'!G$13,'Grading Scale'!E$13,IF(R106&lt;'Grading Scale'!G$12,'Grading Scale'!E$11,IF(R106&lt;'Grading Scale'!G$11,'Grading Scale'!E$9,IF(R106&lt;'Grading Scale'!G$10,'Grading Scale'!E$7,IF(R106&lt;'Grading Scale'!G$9,'Grading Scale'!E$5,'Grading Scale'!E$3))))),IF(R106&lt;'Grading Scale'!G$7,'Grading Scale'!B$13,IF(R106&lt;'Grading Scale'!G$6,'Grading Scale'!B$11,IF(R106&lt;'Grading Scale'!G$5,'Grading Scale'!B$9,IF(R106&lt;'Grading Scale'!G$4,'Grading Scale'!B$7,IF(R106&lt;'Grading Scale'!G$3,'Grading Scale'!B$5,'Grading Scale'!B$3))))))</f>
        <v>3.3</v>
      </c>
      <c r="T106" s="14">
        <f>Scores!B97</f>
        <v>84</v>
      </c>
      <c r="U106" s="14" t="str">
        <f>IF(S106&gt;='Grading Scale'!B$13,IF(S106='Grading Scale'!B$3,'Grading Scale'!C$3,IF(S106='Grading Scale'!B$5,'Grading Scale'!C$5,IF(S106='Grading Scale'!B$7,'Grading Scale'!C$7,IF(S106='Grading Scale'!B$9,'Grading Scale'!C$9,IF(S106='Grading Scale'!B$11,'Grading Scale'!C$11,'Grading Scale'!C$13))))),IF(S106='Grading Scale'!E$3,'Grading Scale'!F$3,IF(S106='Grading Scale'!E$5,'Grading Scale'!F$5,IF(S106='Grading Scale'!E$7,'Grading Scale'!F$7,IF(S106='Grading Scale'!E$9,'Grading Scale'!F$9,IF(S106='Grading Scale'!E$11,'Grading Scale'!F$11,'Grading Scale'!F$13))))))</f>
        <v>B+</v>
      </c>
      <c r="V106" s="14" t="str">
        <f t="shared" si="12"/>
        <v> </v>
      </c>
      <c r="W106" s="12"/>
      <c r="X106" s="11">
        <f t="shared" si="13"/>
      </c>
      <c r="Y106" s="11"/>
    </row>
    <row r="107" spans="1:25" s="3" customFormat="1" ht="12.75">
      <c r="A107" s="14" t="str">
        <f>Scores!A98</f>
        <v>yes</v>
      </c>
      <c r="B107" s="14">
        <f>Scores!B98</f>
        <v>85</v>
      </c>
      <c r="C107" s="14">
        <f>Scores!C98</f>
        <v>99</v>
      </c>
      <c r="D107" s="14">
        <f>Scores!D98</f>
        <v>24</v>
      </c>
      <c r="E107" s="14">
        <f>Scores!E98</f>
        <v>16</v>
      </c>
      <c r="F107" s="14">
        <f>Scores!F98</f>
        <v>29</v>
      </c>
      <c r="G107" s="14">
        <f>Scores!G98</f>
        <v>30</v>
      </c>
      <c r="H107" s="14">
        <f>Scores!H98</f>
        <v>0</v>
      </c>
      <c r="I107" s="14">
        <f>Scores!I98</f>
        <v>0</v>
      </c>
      <c r="J107" s="14">
        <f>Scores!J98</f>
        <v>0</v>
      </c>
      <c r="K107" s="14">
        <f>Scores!K98</f>
        <v>0</v>
      </c>
      <c r="L107" s="14">
        <f>Scores!L98</f>
        <v>0</v>
      </c>
      <c r="M107" s="14" t="str">
        <f>Scores!M98</f>
        <v>o</v>
      </c>
      <c r="N107" s="14">
        <f>Scores!N98</f>
        <v>0</v>
      </c>
      <c r="O107" s="14">
        <f>Scores!O98</f>
        <v>0</v>
      </c>
      <c r="P107" s="14">
        <f t="shared" si="9"/>
        <v>-6.3960052196900525</v>
      </c>
      <c r="Q107" s="14">
        <f t="shared" si="10"/>
        <v>3.1693688194195944</v>
      </c>
      <c r="R107" s="14">
        <f t="shared" si="11"/>
        <v>3.1693688194195944</v>
      </c>
      <c r="S107" s="29">
        <f>IF(R107&lt;'Grading Scale'!G$8,IF(R107&lt;'Grading Scale'!G$13,'Grading Scale'!E$13,IF(R107&lt;'Grading Scale'!G$12,'Grading Scale'!E$11,IF(R107&lt;'Grading Scale'!G$11,'Grading Scale'!E$9,IF(R107&lt;'Grading Scale'!G$10,'Grading Scale'!E$7,IF(R107&lt;'Grading Scale'!G$9,'Grading Scale'!E$5,'Grading Scale'!E$3))))),IF(R107&lt;'Grading Scale'!G$7,'Grading Scale'!B$13,IF(R107&lt;'Grading Scale'!G$6,'Grading Scale'!B$11,IF(R107&lt;'Grading Scale'!G$5,'Grading Scale'!B$9,IF(R107&lt;'Grading Scale'!G$4,'Grading Scale'!B$7,IF(R107&lt;'Grading Scale'!G$3,'Grading Scale'!B$5,'Grading Scale'!B$3))))))</f>
        <v>3.3</v>
      </c>
      <c r="T107" s="14">
        <f>Scores!B98</f>
        <v>85</v>
      </c>
      <c r="U107" s="14" t="str">
        <f>IF(S107&gt;='Grading Scale'!B$13,IF(S107='Grading Scale'!B$3,'Grading Scale'!C$3,IF(S107='Grading Scale'!B$5,'Grading Scale'!C$5,IF(S107='Grading Scale'!B$7,'Grading Scale'!C$7,IF(S107='Grading Scale'!B$9,'Grading Scale'!C$9,IF(S107='Grading Scale'!B$11,'Grading Scale'!C$11,'Grading Scale'!C$13))))),IF(S107='Grading Scale'!E$3,'Grading Scale'!F$3,IF(S107='Grading Scale'!E$5,'Grading Scale'!F$5,IF(S107='Grading Scale'!E$7,'Grading Scale'!F$7,IF(S107='Grading Scale'!E$9,'Grading Scale'!F$9,IF(S107='Grading Scale'!E$11,'Grading Scale'!F$11,'Grading Scale'!F$13))))))</f>
        <v>B+</v>
      </c>
      <c r="V107" s="14" t="str">
        <f t="shared" si="12"/>
        <v> </v>
      </c>
      <c r="W107" s="12"/>
      <c r="X107" s="11">
        <f t="shared" si="13"/>
      </c>
      <c r="Y107" s="11"/>
    </row>
    <row r="108" spans="1:25" s="3" customFormat="1" ht="12.75">
      <c r="A108" s="14" t="str">
        <f>Scores!A99</f>
        <v>yes</v>
      </c>
      <c r="B108" s="14">
        <f>Scores!B99</f>
        <v>86</v>
      </c>
      <c r="C108" s="14">
        <f>Scores!C99</f>
        <v>99</v>
      </c>
      <c r="D108" s="14">
        <f>Scores!D99</f>
        <v>23</v>
      </c>
      <c r="E108" s="14">
        <f>Scores!E99</f>
        <v>14</v>
      </c>
      <c r="F108" s="14">
        <f>Scores!F99</f>
        <v>27</v>
      </c>
      <c r="G108" s="14">
        <f>Scores!G99</f>
        <v>35</v>
      </c>
      <c r="H108" s="14">
        <f>Scores!H99</f>
        <v>0</v>
      </c>
      <c r="I108" s="14">
        <f>Scores!I99</f>
        <v>0</v>
      </c>
      <c r="J108" s="14">
        <f>Scores!J99</f>
        <v>0</v>
      </c>
      <c r="K108" s="14">
        <f>Scores!K99</f>
        <v>0</v>
      </c>
      <c r="L108" s="14">
        <f>Scores!L99</f>
        <v>0</v>
      </c>
      <c r="M108" s="14" t="str">
        <f>Scores!M99</f>
        <v>o</v>
      </c>
      <c r="N108" s="14">
        <f>Scores!N99</f>
        <v>0</v>
      </c>
      <c r="O108" s="14">
        <f>Scores!O99</f>
        <v>0</v>
      </c>
      <c r="P108" s="14">
        <f t="shared" si="9"/>
        <v>-6.706430807578094</v>
      </c>
      <c r="Q108" s="14">
        <f t="shared" si="10"/>
        <v>3.1656495792899904</v>
      </c>
      <c r="R108" s="14">
        <f t="shared" si="11"/>
        <v>3.1656495792899904</v>
      </c>
      <c r="S108" s="29">
        <f>IF(R108&lt;'Grading Scale'!G$8,IF(R108&lt;'Grading Scale'!G$13,'Grading Scale'!E$13,IF(R108&lt;'Grading Scale'!G$12,'Grading Scale'!E$11,IF(R108&lt;'Grading Scale'!G$11,'Grading Scale'!E$9,IF(R108&lt;'Grading Scale'!G$10,'Grading Scale'!E$7,IF(R108&lt;'Grading Scale'!G$9,'Grading Scale'!E$5,'Grading Scale'!E$3))))),IF(R108&lt;'Grading Scale'!G$7,'Grading Scale'!B$13,IF(R108&lt;'Grading Scale'!G$6,'Grading Scale'!B$11,IF(R108&lt;'Grading Scale'!G$5,'Grading Scale'!B$9,IF(R108&lt;'Grading Scale'!G$4,'Grading Scale'!B$7,IF(R108&lt;'Grading Scale'!G$3,'Grading Scale'!B$5,'Grading Scale'!B$3))))))</f>
        <v>3.3</v>
      </c>
      <c r="T108" s="14">
        <f>Scores!B99</f>
        <v>86</v>
      </c>
      <c r="U108" s="14" t="str">
        <f>IF(S108&gt;='Grading Scale'!B$13,IF(S108='Grading Scale'!B$3,'Grading Scale'!C$3,IF(S108='Grading Scale'!B$5,'Grading Scale'!C$5,IF(S108='Grading Scale'!B$7,'Grading Scale'!C$7,IF(S108='Grading Scale'!B$9,'Grading Scale'!C$9,IF(S108='Grading Scale'!B$11,'Grading Scale'!C$11,'Grading Scale'!C$13))))),IF(S108='Grading Scale'!E$3,'Grading Scale'!F$3,IF(S108='Grading Scale'!E$5,'Grading Scale'!F$5,IF(S108='Grading Scale'!E$7,'Grading Scale'!F$7,IF(S108='Grading Scale'!E$9,'Grading Scale'!F$9,IF(S108='Grading Scale'!E$11,'Grading Scale'!F$11,'Grading Scale'!F$13))))))</f>
        <v>B+</v>
      </c>
      <c r="V108" s="14" t="str">
        <f t="shared" si="12"/>
        <v> </v>
      </c>
      <c r="W108" s="12"/>
      <c r="X108" s="11">
        <f t="shared" si="13"/>
      </c>
      <c r="Y108" s="11"/>
    </row>
    <row r="109" spans="1:25" s="3" customFormat="1" ht="12.75">
      <c r="A109" s="14" t="str">
        <f>Scores!A100</f>
        <v>yes</v>
      </c>
      <c r="B109" s="14">
        <f>Scores!B100</f>
        <v>87</v>
      </c>
      <c r="C109" s="14">
        <f>Scores!C100</f>
        <v>97</v>
      </c>
      <c r="D109" s="14">
        <f>Scores!D100</f>
        <v>14</v>
      </c>
      <c r="E109" s="14">
        <f>Scores!E100</f>
        <v>12</v>
      </c>
      <c r="F109" s="14">
        <f>Scores!F100</f>
        <v>35</v>
      </c>
      <c r="G109" s="14">
        <f>Scores!G100</f>
        <v>36</v>
      </c>
      <c r="H109" s="14">
        <f>Scores!H100</f>
        <v>0</v>
      </c>
      <c r="I109" s="14">
        <f>Scores!I100</f>
        <v>0</v>
      </c>
      <c r="J109" s="14">
        <f>Scores!J100</f>
        <v>0</v>
      </c>
      <c r="K109" s="14">
        <f>Scores!K100</f>
        <v>0</v>
      </c>
      <c r="L109" s="14">
        <f>Scores!L100</f>
        <v>0</v>
      </c>
      <c r="M109" s="14" t="str">
        <f>Scores!M100</f>
        <v>o</v>
      </c>
      <c r="N109" s="14">
        <f>Scores!N100</f>
        <v>0</v>
      </c>
      <c r="O109" s="14">
        <f>Scores!O100</f>
        <v>0</v>
      </c>
      <c r="P109" s="14">
        <f t="shared" si="9"/>
        <v>-7.92678610800588</v>
      </c>
      <c r="Q109" s="14">
        <f t="shared" si="10"/>
        <v>3.1510283799339542</v>
      </c>
      <c r="R109" s="14">
        <f t="shared" si="11"/>
        <v>3.1510283799339542</v>
      </c>
      <c r="S109" s="29">
        <f>IF(R109&lt;'Grading Scale'!G$8,IF(R109&lt;'Grading Scale'!G$13,'Grading Scale'!E$13,IF(R109&lt;'Grading Scale'!G$12,'Grading Scale'!E$11,IF(R109&lt;'Grading Scale'!G$11,'Grading Scale'!E$9,IF(R109&lt;'Grading Scale'!G$10,'Grading Scale'!E$7,IF(R109&lt;'Grading Scale'!G$9,'Grading Scale'!E$5,'Grading Scale'!E$3))))),IF(R109&lt;'Grading Scale'!G$7,'Grading Scale'!B$13,IF(R109&lt;'Grading Scale'!G$6,'Grading Scale'!B$11,IF(R109&lt;'Grading Scale'!G$5,'Grading Scale'!B$9,IF(R109&lt;'Grading Scale'!G$4,'Grading Scale'!B$7,IF(R109&lt;'Grading Scale'!G$3,'Grading Scale'!B$5,'Grading Scale'!B$3))))))</f>
        <v>3.3</v>
      </c>
      <c r="T109" s="14">
        <f>Scores!B100</f>
        <v>87</v>
      </c>
      <c r="U109" s="14" t="str">
        <f>IF(S109&gt;='Grading Scale'!B$13,IF(S109='Grading Scale'!B$3,'Grading Scale'!C$3,IF(S109='Grading Scale'!B$5,'Grading Scale'!C$5,IF(S109='Grading Scale'!B$7,'Grading Scale'!C$7,IF(S109='Grading Scale'!B$9,'Grading Scale'!C$9,IF(S109='Grading Scale'!B$11,'Grading Scale'!C$11,'Grading Scale'!C$13))))),IF(S109='Grading Scale'!E$3,'Grading Scale'!F$3,IF(S109='Grading Scale'!E$5,'Grading Scale'!F$5,IF(S109='Grading Scale'!E$7,'Grading Scale'!F$7,IF(S109='Grading Scale'!E$9,'Grading Scale'!F$9,IF(S109='Grading Scale'!E$11,'Grading Scale'!F$11,'Grading Scale'!F$13))))))</f>
        <v>B+</v>
      </c>
      <c r="V109" s="14" t="str">
        <f t="shared" si="12"/>
        <v> </v>
      </c>
      <c r="W109" s="12"/>
      <c r="X109" s="11">
        <f t="shared" si="13"/>
      </c>
      <c r="Y109" s="11"/>
    </row>
    <row r="110" spans="1:25" s="3" customFormat="1" ht="12.75">
      <c r="A110" s="14" t="str">
        <f>Scores!A101</f>
        <v>yes</v>
      </c>
      <c r="B110" s="14">
        <f>Scores!B101</f>
        <v>88</v>
      </c>
      <c r="C110" s="14">
        <f>Scores!C101</f>
        <v>97</v>
      </c>
      <c r="D110" s="14">
        <f>Scores!D101</f>
        <v>14</v>
      </c>
      <c r="E110" s="14">
        <f>Scores!E101</f>
        <v>10</v>
      </c>
      <c r="F110" s="14">
        <f>Scores!F101</f>
        <v>35</v>
      </c>
      <c r="G110" s="14">
        <f>Scores!G101</f>
        <v>38</v>
      </c>
      <c r="H110" s="14">
        <f>Scores!H101</f>
        <v>0</v>
      </c>
      <c r="I110" s="14">
        <f>Scores!I101</f>
        <v>0</v>
      </c>
      <c r="J110" s="14">
        <f>Scores!J101</f>
        <v>0</v>
      </c>
      <c r="K110" s="14">
        <f>Scores!K101</f>
        <v>0</v>
      </c>
      <c r="L110" s="14">
        <f>Scores!L101</f>
        <v>0</v>
      </c>
      <c r="M110" s="14" t="str">
        <f>Scores!M101</f>
        <v>o</v>
      </c>
      <c r="N110" s="14">
        <f>Scores!N101</f>
        <v>0</v>
      </c>
      <c r="O110" s="14">
        <f>Scores!O101</f>
        <v>0</v>
      </c>
      <c r="P110" s="14">
        <f t="shared" si="9"/>
        <v>-8.031496375266078</v>
      </c>
      <c r="Q110" s="14">
        <f t="shared" si="10"/>
        <v>3.1497738357108918</v>
      </c>
      <c r="R110" s="14">
        <f t="shared" si="11"/>
        <v>3.1497738357108918</v>
      </c>
      <c r="S110" s="29">
        <f>IF(R110&lt;'Grading Scale'!G$8,IF(R110&lt;'Grading Scale'!G$13,'Grading Scale'!E$13,IF(R110&lt;'Grading Scale'!G$12,'Grading Scale'!E$11,IF(R110&lt;'Grading Scale'!G$11,'Grading Scale'!E$9,IF(R110&lt;'Grading Scale'!G$10,'Grading Scale'!E$7,IF(R110&lt;'Grading Scale'!G$9,'Grading Scale'!E$5,'Grading Scale'!E$3))))),IF(R110&lt;'Grading Scale'!G$7,'Grading Scale'!B$13,IF(R110&lt;'Grading Scale'!G$6,'Grading Scale'!B$11,IF(R110&lt;'Grading Scale'!G$5,'Grading Scale'!B$9,IF(R110&lt;'Grading Scale'!G$4,'Grading Scale'!B$7,IF(R110&lt;'Grading Scale'!G$3,'Grading Scale'!B$5,'Grading Scale'!B$3))))))</f>
        <v>3</v>
      </c>
      <c r="T110" s="14">
        <f>Scores!B101</f>
        <v>88</v>
      </c>
      <c r="U110" s="14" t="str">
        <f>IF(S110&gt;='Grading Scale'!B$13,IF(S110='Grading Scale'!B$3,'Grading Scale'!C$3,IF(S110='Grading Scale'!B$5,'Grading Scale'!C$5,IF(S110='Grading Scale'!B$7,'Grading Scale'!C$7,IF(S110='Grading Scale'!B$9,'Grading Scale'!C$9,IF(S110='Grading Scale'!B$11,'Grading Scale'!C$11,'Grading Scale'!C$13))))),IF(S110='Grading Scale'!E$3,'Grading Scale'!F$3,IF(S110='Grading Scale'!E$5,'Grading Scale'!F$5,IF(S110='Grading Scale'!E$7,'Grading Scale'!F$7,IF(S110='Grading Scale'!E$9,'Grading Scale'!F$9,IF(S110='Grading Scale'!E$11,'Grading Scale'!F$11,'Grading Scale'!F$13))))))</f>
        <v>B    </v>
      </c>
      <c r="V110" s="14" t="str">
        <f t="shared" si="12"/>
        <v> </v>
      </c>
      <c r="W110" s="12"/>
      <c r="X110" s="11">
        <f t="shared" si="13"/>
      </c>
      <c r="Y110" s="11"/>
    </row>
    <row r="111" spans="1:25" s="3" customFormat="1" ht="12.75">
      <c r="A111" s="14" t="str">
        <f>Scores!A102</f>
        <v>yes</v>
      </c>
      <c r="B111" s="14">
        <f>Scores!B102</f>
        <v>89</v>
      </c>
      <c r="C111" s="14">
        <f>Scores!C102</f>
        <v>97</v>
      </c>
      <c r="D111" s="14">
        <f>Scores!D102</f>
        <v>18</v>
      </c>
      <c r="E111" s="14">
        <f>Scores!E102</f>
        <v>16</v>
      </c>
      <c r="F111" s="14">
        <f>Scores!F102</f>
        <v>33</v>
      </c>
      <c r="G111" s="14">
        <f>Scores!G102</f>
        <v>30</v>
      </c>
      <c r="H111" s="14">
        <f>Scores!H102</f>
        <v>0</v>
      </c>
      <c r="I111" s="14">
        <f>Scores!I102</f>
        <v>0</v>
      </c>
      <c r="J111" s="14">
        <f>Scores!J102</f>
        <v>0</v>
      </c>
      <c r="K111" s="14">
        <f>Scores!K102</f>
        <v>0</v>
      </c>
      <c r="L111" s="14">
        <f>Scores!L102</f>
        <v>0</v>
      </c>
      <c r="M111" s="14" t="str">
        <f>Scores!M102</f>
        <v>o</v>
      </c>
      <c r="N111" s="14">
        <f>Scores!N102</f>
        <v>0</v>
      </c>
      <c r="O111" s="14">
        <f>Scores!O102</f>
        <v>0</v>
      </c>
      <c r="P111" s="14">
        <f t="shared" si="9"/>
        <v>-8.516233621119373</v>
      </c>
      <c r="Q111" s="14">
        <f t="shared" si="10"/>
        <v>3.143966150109467</v>
      </c>
      <c r="R111" s="14">
        <f t="shared" si="11"/>
        <v>3.143966150109467</v>
      </c>
      <c r="S111" s="29">
        <f>IF(R111&lt;'Grading Scale'!G$8,IF(R111&lt;'Grading Scale'!G$13,'Grading Scale'!E$13,IF(R111&lt;'Grading Scale'!G$12,'Grading Scale'!E$11,IF(R111&lt;'Grading Scale'!G$11,'Grading Scale'!E$9,IF(R111&lt;'Grading Scale'!G$10,'Grading Scale'!E$7,IF(R111&lt;'Grading Scale'!G$9,'Grading Scale'!E$5,'Grading Scale'!E$3))))),IF(R111&lt;'Grading Scale'!G$7,'Grading Scale'!B$13,IF(R111&lt;'Grading Scale'!G$6,'Grading Scale'!B$11,IF(R111&lt;'Grading Scale'!G$5,'Grading Scale'!B$9,IF(R111&lt;'Grading Scale'!G$4,'Grading Scale'!B$7,IF(R111&lt;'Grading Scale'!G$3,'Grading Scale'!B$5,'Grading Scale'!B$3))))))</f>
        <v>3</v>
      </c>
      <c r="T111" s="14">
        <f>Scores!B102</f>
        <v>89</v>
      </c>
      <c r="U111" s="14" t="str">
        <f>IF(S111&gt;='Grading Scale'!B$13,IF(S111='Grading Scale'!B$3,'Grading Scale'!C$3,IF(S111='Grading Scale'!B$5,'Grading Scale'!C$5,IF(S111='Grading Scale'!B$7,'Grading Scale'!C$7,IF(S111='Grading Scale'!B$9,'Grading Scale'!C$9,IF(S111='Grading Scale'!B$11,'Grading Scale'!C$11,'Grading Scale'!C$13))))),IF(S111='Grading Scale'!E$3,'Grading Scale'!F$3,IF(S111='Grading Scale'!E$5,'Grading Scale'!F$5,IF(S111='Grading Scale'!E$7,'Grading Scale'!F$7,IF(S111='Grading Scale'!E$9,'Grading Scale'!F$9,IF(S111='Grading Scale'!E$11,'Grading Scale'!F$11,'Grading Scale'!F$13))))))</f>
        <v>B    </v>
      </c>
      <c r="V111" s="14" t="str">
        <f t="shared" si="12"/>
        <v> </v>
      </c>
      <c r="W111" s="12"/>
      <c r="X111" s="11">
        <f t="shared" si="13"/>
      </c>
      <c r="Y111" s="11"/>
    </row>
    <row r="112" spans="1:25" s="3" customFormat="1" ht="12.75">
      <c r="A112" s="14" t="str">
        <f>Scores!A103</f>
        <v>yes</v>
      </c>
      <c r="B112" s="14">
        <f>Scores!B103</f>
        <v>90</v>
      </c>
      <c r="C112" s="14">
        <f>Scores!C103</f>
        <v>97</v>
      </c>
      <c r="D112" s="14">
        <f>Scores!D103</f>
        <v>17</v>
      </c>
      <c r="E112" s="14">
        <f>Scores!E103</f>
        <v>14</v>
      </c>
      <c r="F112" s="14">
        <f>Scores!F103</f>
        <v>30</v>
      </c>
      <c r="G112" s="14">
        <f>Scores!G103</f>
        <v>36</v>
      </c>
      <c r="H112" s="14">
        <f>Scores!H103</f>
        <v>0</v>
      </c>
      <c r="I112" s="14">
        <f>Scores!I103</f>
        <v>0</v>
      </c>
      <c r="J112" s="14">
        <f>Scores!J103</f>
        <v>0</v>
      </c>
      <c r="K112" s="14">
        <f>Scores!K103</f>
        <v>0</v>
      </c>
      <c r="L112" s="14">
        <f>Scores!L103</f>
        <v>0</v>
      </c>
      <c r="M112" s="14" t="str">
        <f>Scores!M103</f>
        <v>o</v>
      </c>
      <c r="N112" s="14">
        <f>Scores!N103</f>
        <v>0</v>
      </c>
      <c r="O112" s="14">
        <f>Scores!O103</f>
        <v>0</v>
      </c>
      <c r="P112" s="14">
        <f t="shared" si="9"/>
        <v>-8.98883214202194</v>
      </c>
      <c r="Q112" s="14">
        <f t="shared" si="10"/>
        <v>3.1383038997901855</v>
      </c>
      <c r="R112" s="14">
        <f t="shared" si="11"/>
        <v>3.1383038997901855</v>
      </c>
      <c r="S112" s="29">
        <f>IF(R112&lt;'Grading Scale'!G$8,IF(R112&lt;'Grading Scale'!G$13,'Grading Scale'!E$13,IF(R112&lt;'Grading Scale'!G$12,'Grading Scale'!E$11,IF(R112&lt;'Grading Scale'!G$11,'Grading Scale'!E$9,IF(R112&lt;'Grading Scale'!G$10,'Grading Scale'!E$7,IF(R112&lt;'Grading Scale'!G$9,'Grading Scale'!E$5,'Grading Scale'!E$3))))),IF(R112&lt;'Grading Scale'!G$7,'Grading Scale'!B$13,IF(R112&lt;'Grading Scale'!G$6,'Grading Scale'!B$11,IF(R112&lt;'Grading Scale'!G$5,'Grading Scale'!B$9,IF(R112&lt;'Grading Scale'!G$4,'Grading Scale'!B$7,IF(R112&lt;'Grading Scale'!G$3,'Grading Scale'!B$5,'Grading Scale'!B$3))))))</f>
        <v>3</v>
      </c>
      <c r="T112" s="14">
        <f>Scores!B103</f>
        <v>90</v>
      </c>
      <c r="U112" s="14" t="str">
        <f>IF(S112&gt;='Grading Scale'!B$13,IF(S112='Grading Scale'!B$3,'Grading Scale'!C$3,IF(S112='Grading Scale'!B$5,'Grading Scale'!C$5,IF(S112='Grading Scale'!B$7,'Grading Scale'!C$7,IF(S112='Grading Scale'!B$9,'Grading Scale'!C$9,IF(S112='Grading Scale'!B$11,'Grading Scale'!C$11,'Grading Scale'!C$13))))),IF(S112='Grading Scale'!E$3,'Grading Scale'!F$3,IF(S112='Grading Scale'!E$5,'Grading Scale'!F$5,IF(S112='Grading Scale'!E$7,'Grading Scale'!F$7,IF(S112='Grading Scale'!E$9,'Grading Scale'!F$9,IF(S112='Grading Scale'!E$11,'Grading Scale'!F$11,'Grading Scale'!F$13))))))</f>
        <v>B    </v>
      </c>
      <c r="V112" s="14" t="str">
        <f t="shared" si="12"/>
        <v> </v>
      </c>
      <c r="W112" s="12"/>
      <c r="X112" s="11">
        <f t="shared" si="13"/>
      </c>
      <c r="Y112" s="11"/>
    </row>
    <row r="113" spans="1:25" s="3" customFormat="1" ht="12.75">
      <c r="A113" s="14" t="str">
        <f>Scores!A104</f>
        <v>yes</v>
      </c>
      <c r="B113" s="14">
        <f>Scores!B104</f>
        <v>91</v>
      </c>
      <c r="C113" s="14">
        <f>Scores!C104</f>
        <v>97</v>
      </c>
      <c r="D113" s="14">
        <f>Scores!D104</f>
        <v>17</v>
      </c>
      <c r="E113" s="14">
        <f>Scores!E104</f>
        <v>16</v>
      </c>
      <c r="F113" s="14">
        <f>Scores!F104</f>
        <v>29</v>
      </c>
      <c r="G113" s="14">
        <f>Scores!G104</f>
        <v>35</v>
      </c>
      <c r="H113" s="14">
        <f>Scores!H104</f>
        <v>0</v>
      </c>
      <c r="I113" s="14">
        <f>Scores!I104</f>
        <v>0</v>
      </c>
      <c r="J113" s="14">
        <f>Scores!J104</f>
        <v>0</v>
      </c>
      <c r="K113" s="14">
        <f>Scores!K104</f>
        <v>0</v>
      </c>
      <c r="L113" s="14">
        <f>Scores!L104</f>
        <v>0</v>
      </c>
      <c r="M113" s="14" t="str">
        <f>Scores!M104</f>
        <v>o</v>
      </c>
      <c r="N113" s="14">
        <f>Scores!N104</f>
        <v>0</v>
      </c>
      <c r="O113" s="14">
        <f>Scores!O104</f>
        <v>0</v>
      </c>
      <c r="P113" s="14">
        <f t="shared" si="9"/>
        <v>-9.046294807776269</v>
      </c>
      <c r="Q113" s="14">
        <f t="shared" si="10"/>
        <v>3.1376154338235698</v>
      </c>
      <c r="R113" s="14">
        <f t="shared" si="11"/>
        <v>3.1376154338235698</v>
      </c>
      <c r="S113" s="29">
        <f>IF(R113&lt;'Grading Scale'!G$8,IF(R113&lt;'Grading Scale'!G$13,'Grading Scale'!E$13,IF(R113&lt;'Grading Scale'!G$12,'Grading Scale'!E$11,IF(R113&lt;'Grading Scale'!G$11,'Grading Scale'!E$9,IF(R113&lt;'Grading Scale'!G$10,'Grading Scale'!E$7,IF(R113&lt;'Grading Scale'!G$9,'Grading Scale'!E$5,'Grading Scale'!E$3))))),IF(R113&lt;'Grading Scale'!G$7,'Grading Scale'!B$13,IF(R113&lt;'Grading Scale'!G$6,'Grading Scale'!B$11,IF(R113&lt;'Grading Scale'!G$5,'Grading Scale'!B$9,IF(R113&lt;'Grading Scale'!G$4,'Grading Scale'!B$7,IF(R113&lt;'Grading Scale'!G$3,'Grading Scale'!B$5,'Grading Scale'!B$3))))))</f>
        <v>3</v>
      </c>
      <c r="T113" s="14">
        <f>Scores!B104</f>
        <v>91</v>
      </c>
      <c r="U113" s="14" t="str">
        <f>IF(S113&gt;='Grading Scale'!B$13,IF(S113='Grading Scale'!B$3,'Grading Scale'!C$3,IF(S113='Grading Scale'!B$5,'Grading Scale'!C$5,IF(S113='Grading Scale'!B$7,'Grading Scale'!C$7,IF(S113='Grading Scale'!B$9,'Grading Scale'!C$9,IF(S113='Grading Scale'!B$11,'Grading Scale'!C$11,'Grading Scale'!C$13))))),IF(S113='Grading Scale'!E$3,'Grading Scale'!F$3,IF(S113='Grading Scale'!E$5,'Grading Scale'!F$5,IF(S113='Grading Scale'!E$7,'Grading Scale'!F$7,IF(S113='Grading Scale'!E$9,'Grading Scale'!F$9,IF(S113='Grading Scale'!E$11,'Grading Scale'!F$11,'Grading Scale'!F$13))))))</f>
        <v>B    </v>
      </c>
      <c r="V113" s="14" t="str">
        <f t="shared" si="12"/>
        <v> </v>
      </c>
      <c r="W113" s="12"/>
      <c r="X113" s="11">
        <f t="shared" si="13"/>
      </c>
      <c r="Y113" s="11"/>
    </row>
    <row r="114" spans="1:25" s="3" customFormat="1" ht="12.75">
      <c r="A114" s="14" t="str">
        <f>Scores!A105</f>
        <v>yes</v>
      </c>
      <c r="B114" s="14">
        <f>Scores!B105</f>
        <v>92</v>
      </c>
      <c r="C114" s="14">
        <f>Scores!C105</f>
        <v>97</v>
      </c>
      <c r="D114" s="14">
        <f>Scores!D105</f>
        <v>22</v>
      </c>
      <c r="E114" s="14">
        <f>Scores!E105</f>
        <v>13</v>
      </c>
      <c r="F114" s="14">
        <f>Scores!F105</f>
        <v>32</v>
      </c>
      <c r="G114" s="14">
        <f>Scores!G105</f>
        <v>30</v>
      </c>
      <c r="H114" s="14">
        <f>Scores!H105</f>
        <v>0</v>
      </c>
      <c r="I114" s="14">
        <f>Scores!I105</f>
        <v>0</v>
      </c>
      <c r="J114" s="14">
        <f>Scores!J105</f>
        <v>0</v>
      </c>
      <c r="K114" s="14">
        <f>Scores!K105</f>
        <v>0</v>
      </c>
      <c r="L114" s="14">
        <f>Scores!L105</f>
        <v>0</v>
      </c>
      <c r="M114" s="14" t="str">
        <f>Scores!M105</f>
        <v>o</v>
      </c>
      <c r="N114" s="14">
        <f>Scores!N105</f>
        <v>0</v>
      </c>
      <c r="O114" s="14">
        <f>Scores!O105</f>
        <v>0</v>
      </c>
      <c r="P114" s="14">
        <f t="shared" si="9"/>
        <v>-9.309994136629031</v>
      </c>
      <c r="Q114" s="14">
        <f t="shared" si="10"/>
        <v>3.1344560256939396</v>
      </c>
      <c r="R114" s="14">
        <f t="shared" si="11"/>
        <v>3.1344560256939396</v>
      </c>
      <c r="S114" s="29">
        <f>IF(R114&lt;'Grading Scale'!G$8,IF(R114&lt;'Grading Scale'!G$13,'Grading Scale'!E$13,IF(R114&lt;'Grading Scale'!G$12,'Grading Scale'!E$11,IF(R114&lt;'Grading Scale'!G$11,'Grading Scale'!E$9,IF(R114&lt;'Grading Scale'!G$10,'Grading Scale'!E$7,IF(R114&lt;'Grading Scale'!G$9,'Grading Scale'!E$5,'Grading Scale'!E$3))))),IF(R114&lt;'Grading Scale'!G$7,'Grading Scale'!B$13,IF(R114&lt;'Grading Scale'!G$6,'Grading Scale'!B$11,IF(R114&lt;'Grading Scale'!G$5,'Grading Scale'!B$9,IF(R114&lt;'Grading Scale'!G$4,'Grading Scale'!B$7,IF(R114&lt;'Grading Scale'!G$3,'Grading Scale'!B$5,'Grading Scale'!B$3))))))</f>
        <v>3</v>
      </c>
      <c r="T114" s="14">
        <f>Scores!B105</f>
        <v>92</v>
      </c>
      <c r="U114" s="14" t="str">
        <f>IF(S114&gt;='Grading Scale'!B$13,IF(S114='Grading Scale'!B$3,'Grading Scale'!C$3,IF(S114='Grading Scale'!B$5,'Grading Scale'!C$5,IF(S114='Grading Scale'!B$7,'Grading Scale'!C$7,IF(S114='Grading Scale'!B$9,'Grading Scale'!C$9,IF(S114='Grading Scale'!B$11,'Grading Scale'!C$11,'Grading Scale'!C$13))))),IF(S114='Grading Scale'!E$3,'Grading Scale'!F$3,IF(S114='Grading Scale'!E$5,'Grading Scale'!F$5,IF(S114='Grading Scale'!E$7,'Grading Scale'!F$7,IF(S114='Grading Scale'!E$9,'Grading Scale'!F$9,IF(S114='Grading Scale'!E$11,'Grading Scale'!F$11,'Grading Scale'!F$13))))))</f>
        <v>B    </v>
      </c>
      <c r="V114" s="14" t="str">
        <f t="shared" si="12"/>
        <v> </v>
      </c>
      <c r="W114" s="12"/>
      <c r="X114" s="11">
        <f t="shared" si="13"/>
      </c>
      <c r="Y114" s="11"/>
    </row>
    <row r="115" spans="1:25" s="3" customFormat="1" ht="12.75">
      <c r="A115" s="14" t="str">
        <f>Scores!A106</f>
        <v>yes</v>
      </c>
      <c r="B115" s="14">
        <f>Scores!B106</f>
        <v>93</v>
      </c>
      <c r="C115" s="14">
        <f>Scores!C106</f>
        <v>97</v>
      </c>
      <c r="D115" s="14">
        <f>Scores!D106</f>
        <v>18</v>
      </c>
      <c r="E115" s="14">
        <f>Scores!E106</f>
        <v>15</v>
      </c>
      <c r="F115" s="14">
        <f>Scores!F106</f>
        <v>28</v>
      </c>
      <c r="G115" s="14">
        <f>Scores!G106</f>
        <v>36</v>
      </c>
      <c r="H115" s="14">
        <f>Scores!H106</f>
        <v>0</v>
      </c>
      <c r="I115" s="14">
        <f>Scores!I106</f>
        <v>0</v>
      </c>
      <c r="J115" s="14">
        <f>Scores!J106</f>
        <v>0</v>
      </c>
      <c r="K115" s="14">
        <f>Scores!K106</f>
        <v>0</v>
      </c>
      <c r="L115" s="14">
        <f>Scores!L106</f>
        <v>0</v>
      </c>
      <c r="M115" s="14" t="str">
        <f>Scores!M106</f>
        <v>o</v>
      </c>
      <c r="N115" s="14">
        <f>Scores!N106</f>
        <v>0</v>
      </c>
      <c r="O115" s="14">
        <f>Scores!O106</f>
        <v>0</v>
      </c>
      <c r="P115" s="14">
        <f t="shared" si="9"/>
        <v>-9.379453419822102</v>
      </c>
      <c r="Q115" s="14">
        <f t="shared" si="10"/>
        <v>3.1336238270495467</v>
      </c>
      <c r="R115" s="14">
        <f t="shared" si="11"/>
        <v>3.1336238270495467</v>
      </c>
      <c r="S115" s="29">
        <f>IF(R115&lt;'Grading Scale'!G$8,IF(R115&lt;'Grading Scale'!G$13,'Grading Scale'!E$13,IF(R115&lt;'Grading Scale'!G$12,'Grading Scale'!E$11,IF(R115&lt;'Grading Scale'!G$11,'Grading Scale'!E$9,IF(R115&lt;'Grading Scale'!G$10,'Grading Scale'!E$7,IF(R115&lt;'Grading Scale'!G$9,'Grading Scale'!E$5,'Grading Scale'!E$3))))),IF(R115&lt;'Grading Scale'!G$7,'Grading Scale'!B$13,IF(R115&lt;'Grading Scale'!G$6,'Grading Scale'!B$11,IF(R115&lt;'Grading Scale'!G$5,'Grading Scale'!B$9,IF(R115&lt;'Grading Scale'!G$4,'Grading Scale'!B$7,IF(R115&lt;'Grading Scale'!G$3,'Grading Scale'!B$5,'Grading Scale'!B$3))))))</f>
        <v>3</v>
      </c>
      <c r="T115" s="14">
        <f>Scores!B106</f>
        <v>93</v>
      </c>
      <c r="U115" s="14" t="str">
        <f>IF(S115&gt;='Grading Scale'!B$13,IF(S115='Grading Scale'!B$3,'Grading Scale'!C$3,IF(S115='Grading Scale'!B$5,'Grading Scale'!C$5,IF(S115='Grading Scale'!B$7,'Grading Scale'!C$7,IF(S115='Grading Scale'!B$9,'Grading Scale'!C$9,IF(S115='Grading Scale'!B$11,'Grading Scale'!C$11,'Grading Scale'!C$13))))),IF(S115='Grading Scale'!E$3,'Grading Scale'!F$3,IF(S115='Grading Scale'!E$5,'Grading Scale'!F$5,IF(S115='Grading Scale'!E$7,'Grading Scale'!F$7,IF(S115='Grading Scale'!E$9,'Grading Scale'!F$9,IF(S115='Grading Scale'!E$11,'Grading Scale'!F$11,'Grading Scale'!F$13))))))</f>
        <v>B    </v>
      </c>
      <c r="V115" s="14" t="str">
        <f t="shared" si="12"/>
        <v> </v>
      </c>
      <c r="W115" s="12"/>
      <c r="X115" s="11">
        <f t="shared" si="13"/>
      </c>
      <c r="Y115" s="11"/>
    </row>
    <row r="116" spans="1:25" s="3" customFormat="1" ht="12.75">
      <c r="A116" s="14" t="str">
        <f>Scores!A107</f>
        <v>yes</v>
      </c>
      <c r="B116" s="14">
        <f>Scores!B107</f>
        <v>94</v>
      </c>
      <c r="C116" s="14">
        <f>Scores!C107</f>
        <v>97</v>
      </c>
      <c r="D116" s="14">
        <f>Scores!D107</f>
        <v>21</v>
      </c>
      <c r="E116" s="14">
        <f>Scores!E107</f>
        <v>11</v>
      </c>
      <c r="F116" s="14">
        <f>Scores!F107</f>
        <v>30</v>
      </c>
      <c r="G116" s="14">
        <f>Scores!G107</f>
        <v>35</v>
      </c>
      <c r="H116" s="14">
        <f>Scores!H107</f>
        <v>0</v>
      </c>
      <c r="I116" s="14">
        <f>Scores!I107</f>
        <v>0</v>
      </c>
      <c r="J116" s="14">
        <f>Scores!J107</f>
        <v>0</v>
      </c>
      <c r="K116" s="14">
        <f>Scores!K107</f>
        <v>0</v>
      </c>
      <c r="L116" s="14">
        <f>Scores!L107</f>
        <v>0</v>
      </c>
      <c r="M116" s="14" t="str">
        <f>Scores!M107</f>
        <v>o</v>
      </c>
      <c r="N116" s="14">
        <f>Scores!N107</f>
        <v>0</v>
      </c>
      <c r="O116" s="14">
        <f>Scores!O107</f>
        <v>0</v>
      </c>
      <c r="P116" s="14">
        <f t="shared" si="9"/>
        <v>-9.620419724517074</v>
      </c>
      <c r="Q116" s="14">
        <f t="shared" si="10"/>
        <v>3.1307367855643355</v>
      </c>
      <c r="R116" s="14">
        <f t="shared" si="11"/>
        <v>3.1307367855643355</v>
      </c>
      <c r="S116" s="29">
        <f>IF(R116&lt;'Grading Scale'!G$8,IF(R116&lt;'Grading Scale'!G$13,'Grading Scale'!E$13,IF(R116&lt;'Grading Scale'!G$12,'Grading Scale'!E$11,IF(R116&lt;'Grading Scale'!G$11,'Grading Scale'!E$9,IF(R116&lt;'Grading Scale'!G$10,'Grading Scale'!E$7,IF(R116&lt;'Grading Scale'!G$9,'Grading Scale'!E$5,'Grading Scale'!E$3))))),IF(R116&lt;'Grading Scale'!G$7,'Grading Scale'!B$13,IF(R116&lt;'Grading Scale'!G$6,'Grading Scale'!B$11,IF(R116&lt;'Grading Scale'!G$5,'Grading Scale'!B$9,IF(R116&lt;'Grading Scale'!G$4,'Grading Scale'!B$7,IF(R116&lt;'Grading Scale'!G$3,'Grading Scale'!B$5,'Grading Scale'!B$3))))))</f>
        <v>3</v>
      </c>
      <c r="T116" s="14">
        <f>Scores!B107</f>
        <v>94</v>
      </c>
      <c r="U116" s="14" t="str">
        <f>IF(S116&gt;='Grading Scale'!B$13,IF(S116='Grading Scale'!B$3,'Grading Scale'!C$3,IF(S116='Grading Scale'!B$5,'Grading Scale'!C$5,IF(S116='Grading Scale'!B$7,'Grading Scale'!C$7,IF(S116='Grading Scale'!B$9,'Grading Scale'!C$9,IF(S116='Grading Scale'!B$11,'Grading Scale'!C$11,'Grading Scale'!C$13))))),IF(S116='Grading Scale'!E$3,'Grading Scale'!F$3,IF(S116='Grading Scale'!E$5,'Grading Scale'!F$5,IF(S116='Grading Scale'!E$7,'Grading Scale'!F$7,IF(S116='Grading Scale'!E$9,'Grading Scale'!F$9,IF(S116='Grading Scale'!E$11,'Grading Scale'!F$11,'Grading Scale'!F$13))))))</f>
        <v>B    </v>
      </c>
      <c r="V116" s="14" t="str">
        <f t="shared" si="12"/>
        <v> </v>
      </c>
      <c r="W116" s="12"/>
      <c r="X116" s="11">
        <f t="shared" si="13"/>
      </c>
      <c r="Y116" s="11"/>
    </row>
    <row r="117" spans="1:25" s="3" customFormat="1" ht="12.75">
      <c r="A117" s="14" t="str">
        <f>Scores!A108</f>
        <v>yes</v>
      </c>
      <c r="B117" s="14">
        <f>Scores!B108</f>
        <v>95</v>
      </c>
      <c r="C117" s="14">
        <f>Scores!C108</f>
        <v>97</v>
      </c>
      <c r="D117" s="14">
        <f>Scores!D108</f>
        <v>22</v>
      </c>
      <c r="E117" s="14">
        <f>Scores!E108</f>
        <v>15</v>
      </c>
      <c r="F117" s="14">
        <f>Scores!F108</f>
        <v>28</v>
      </c>
      <c r="G117" s="14">
        <f>Scores!G108</f>
        <v>32</v>
      </c>
      <c r="H117" s="14">
        <f>Scores!H108</f>
        <v>0</v>
      </c>
      <c r="I117" s="14">
        <f>Scores!I108</f>
        <v>0</v>
      </c>
      <c r="J117" s="14">
        <f>Scores!J108</f>
        <v>0</v>
      </c>
      <c r="K117" s="14">
        <f>Scores!K108</f>
        <v>0</v>
      </c>
      <c r="L117" s="14">
        <f>Scores!L108</f>
        <v>0</v>
      </c>
      <c r="M117" s="14" t="str">
        <f>Scores!M108</f>
        <v>o</v>
      </c>
      <c r="N117" s="14">
        <f>Scores!N108</f>
        <v>0</v>
      </c>
      <c r="O117" s="14">
        <f>Scores!O108</f>
        <v>0</v>
      </c>
      <c r="P117" s="14">
        <f t="shared" si="9"/>
        <v>-9.853975601426937</v>
      </c>
      <c r="Q117" s="14">
        <f t="shared" si="10"/>
        <v>3.1279385291582904</v>
      </c>
      <c r="R117" s="14">
        <f t="shared" si="11"/>
        <v>3.1279385291582904</v>
      </c>
      <c r="S117" s="29">
        <f>IF(R117&lt;'Grading Scale'!G$8,IF(R117&lt;'Grading Scale'!G$13,'Grading Scale'!E$13,IF(R117&lt;'Grading Scale'!G$12,'Grading Scale'!E$11,IF(R117&lt;'Grading Scale'!G$11,'Grading Scale'!E$9,IF(R117&lt;'Grading Scale'!G$10,'Grading Scale'!E$7,IF(R117&lt;'Grading Scale'!G$9,'Grading Scale'!E$5,'Grading Scale'!E$3))))),IF(R117&lt;'Grading Scale'!G$7,'Grading Scale'!B$13,IF(R117&lt;'Grading Scale'!G$6,'Grading Scale'!B$11,IF(R117&lt;'Grading Scale'!G$5,'Grading Scale'!B$9,IF(R117&lt;'Grading Scale'!G$4,'Grading Scale'!B$7,IF(R117&lt;'Grading Scale'!G$3,'Grading Scale'!B$5,'Grading Scale'!B$3))))))</f>
        <v>3</v>
      </c>
      <c r="T117" s="14">
        <f>Scores!B108</f>
        <v>95</v>
      </c>
      <c r="U117" s="14" t="str">
        <f>IF(S117&gt;='Grading Scale'!B$13,IF(S117='Grading Scale'!B$3,'Grading Scale'!C$3,IF(S117='Grading Scale'!B$5,'Grading Scale'!C$5,IF(S117='Grading Scale'!B$7,'Grading Scale'!C$7,IF(S117='Grading Scale'!B$9,'Grading Scale'!C$9,IF(S117='Grading Scale'!B$11,'Grading Scale'!C$11,'Grading Scale'!C$13))))),IF(S117='Grading Scale'!E$3,'Grading Scale'!F$3,IF(S117='Grading Scale'!E$5,'Grading Scale'!F$5,IF(S117='Grading Scale'!E$7,'Grading Scale'!F$7,IF(S117='Grading Scale'!E$9,'Grading Scale'!F$9,IF(S117='Grading Scale'!E$11,'Grading Scale'!F$11,'Grading Scale'!F$13))))))</f>
        <v>B    </v>
      </c>
      <c r="V117" s="14" t="str">
        <f t="shared" si="12"/>
        <v> </v>
      </c>
      <c r="W117" s="12"/>
      <c r="X117" s="11">
        <f t="shared" si="13"/>
      </c>
      <c r="Y117" s="11"/>
    </row>
    <row r="118" spans="1:25" s="3" customFormat="1" ht="12.75">
      <c r="A118" s="14" t="str">
        <f>Scores!A109</f>
        <v>yes</v>
      </c>
      <c r="B118" s="14">
        <f>Scores!B109</f>
        <v>96</v>
      </c>
      <c r="C118" s="14">
        <f>Scores!C109</f>
        <v>96</v>
      </c>
      <c r="D118" s="14">
        <f>Scores!D109</f>
        <v>18</v>
      </c>
      <c r="E118" s="14">
        <f>Scores!E109</f>
        <v>16</v>
      </c>
      <c r="F118" s="14">
        <f>Scores!F109</f>
        <v>31</v>
      </c>
      <c r="G118" s="14">
        <f>Scores!G109</f>
        <v>31</v>
      </c>
      <c r="H118" s="14">
        <f>Scores!H109</f>
        <v>0</v>
      </c>
      <c r="I118" s="14">
        <f>Scores!I109</f>
        <v>0</v>
      </c>
      <c r="J118" s="14">
        <f>Scores!J109</f>
        <v>0</v>
      </c>
      <c r="K118" s="14">
        <f>Scores!K109</f>
        <v>0</v>
      </c>
      <c r="L118" s="14">
        <f>Scores!L109</f>
        <v>0</v>
      </c>
      <c r="M118" s="14" t="str">
        <f>Scores!M109</f>
        <v>o</v>
      </c>
      <c r="N118" s="14">
        <f>Scores!N109</f>
        <v>0</v>
      </c>
      <c r="O118" s="14">
        <f>Scores!O109</f>
        <v>0</v>
      </c>
      <c r="P118" s="14">
        <f t="shared" si="9"/>
        <v>-10.580931190095763</v>
      </c>
      <c r="Q118" s="14">
        <f t="shared" si="10"/>
        <v>3.11922880127725</v>
      </c>
      <c r="R118" s="14">
        <f t="shared" si="11"/>
        <v>3.11922880127725</v>
      </c>
      <c r="S118" s="29">
        <f>IF(R118&lt;'Grading Scale'!G$8,IF(R118&lt;'Grading Scale'!G$13,'Grading Scale'!E$13,IF(R118&lt;'Grading Scale'!G$12,'Grading Scale'!E$11,IF(R118&lt;'Grading Scale'!G$11,'Grading Scale'!E$9,IF(R118&lt;'Grading Scale'!G$10,'Grading Scale'!E$7,IF(R118&lt;'Grading Scale'!G$9,'Grading Scale'!E$5,'Grading Scale'!E$3))))),IF(R118&lt;'Grading Scale'!G$7,'Grading Scale'!B$13,IF(R118&lt;'Grading Scale'!G$6,'Grading Scale'!B$11,IF(R118&lt;'Grading Scale'!G$5,'Grading Scale'!B$9,IF(R118&lt;'Grading Scale'!G$4,'Grading Scale'!B$7,IF(R118&lt;'Grading Scale'!G$3,'Grading Scale'!B$5,'Grading Scale'!B$3))))))</f>
        <v>3</v>
      </c>
      <c r="T118" s="14">
        <f>Scores!B109</f>
        <v>96</v>
      </c>
      <c r="U118" s="14" t="str">
        <f>IF(S118&gt;='Grading Scale'!B$13,IF(S118='Grading Scale'!B$3,'Grading Scale'!C$3,IF(S118='Grading Scale'!B$5,'Grading Scale'!C$5,IF(S118='Grading Scale'!B$7,'Grading Scale'!C$7,IF(S118='Grading Scale'!B$9,'Grading Scale'!C$9,IF(S118='Grading Scale'!B$11,'Grading Scale'!C$11,'Grading Scale'!C$13))))),IF(S118='Grading Scale'!E$3,'Grading Scale'!F$3,IF(S118='Grading Scale'!E$5,'Grading Scale'!F$5,IF(S118='Grading Scale'!E$7,'Grading Scale'!F$7,IF(S118='Grading Scale'!E$9,'Grading Scale'!F$9,IF(S118='Grading Scale'!E$11,'Grading Scale'!F$11,'Grading Scale'!F$13))))))</f>
        <v>B    </v>
      </c>
      <c r="V118" s="14" t="str">
        <f t="shared" si="12"/>
        <v> </v>
      </c>
      <c r="W118" s="12"/>
      <c r="X118" s="11">
        <f t="shared" si="13"/>
      </c>
      <c r="Y118" s="11"/>
    </row>
    <row r="119" spans="1:25" s="3" customFormat="1" ht="12.75">
      <c r="A119" s="14" t="str">
        <f>Scores!A110</f>
        <v>yes</v>
      </c>
      <c r="B119" s="14">
        <f>Scores!B110</f>
        <v>97</v>
      </c>
      <c r="C119" s="14">
        <f>Scores!C110</f>
        <v>96</v>
      </c>
      <c r="D119" s="14">
        <f>Scores!D110</f>
        <v>19</v>
      </c>
      <c r="E119" s="14">
        <f>Scores!E110</f>
        <v>11</v>
      </c>
      <c r="F119" s="14">
        <f>Scores!F110</f>
        <v>31</v>
      </c>
      <c r="G119" s="14">
        <f>Scores!G110</f>
        <v>35</v>
      </c>
      <c r="H119" s="14">
        <f>Scores!H110</f>
        <v>0</v>
      </c>
      <c r="I119" s="14">
        <f>Scores!I110</f>
        <v>0</v>
      </c>
      <c r="J119" s="14">
        <f>Scores!J110</f>
        <v>0</v>
      </c>
      <c r="K119" s="14">
        <f>Scores!K110</f>
        <v>0</v>
      </c>
      <c r="L119" s="14">
        <f>Scores!L110</f>
        <v>0</v>
      </c>
      <c r="M119" s="14" t="str">
        <f>Scores!M110</f>
        <v>o</v>
      </c>
      <c r="N119" s="14">
        <f>Scores!N110</f>
        <v>0</v>
      </c>
      <c r="O119" s="14">
        <f>Scores!O110</f>
        <v>0</v>
      </c>
      <c r="P119" s="14">
        <f t="shared" si="9"/>
        <v>-10.96133740364747</v>
      </c>
      <c r="Q119" s="14">
        <f t="shared" si="10"/>
        <v>3.1146711162467797</v>
      </c>
      <c r="R119" s="14">
        <f t="shared" si="11"/>
        <v>3.1146711162467797</v>
      </c>
      <c r="S119" s="29">
        <f>IF(R119&lt;'Grading Scale'!G$8,IF(R119&lt;'Grading Scale'!G$13,'Grading Scale'!E$13,IF(R119&lt;'Grading Scale'!G$12,'Grading Scale'!E$11,IF(R119&lt;'Grading Scale'!G$11,'Grading Scale'!E$9,IF(R119&lt;'Grading Scale'!G$10,'Grading Scale'!E$7,IF(R119&lt;'Grading Scale'!G$9,'Grading Scale'!E$5,'Grading Scale'!E$3))))),IF(R119&lt;'Grading Scale'!G$7,'Grading Scale'!B$13,IF(R119&lt;'Grading Scale'!G$6,'Grading Scale'!B$11,IF(R119&lt;'Grading Scale'!G$5,'Grading Scale'!B$9,IF(R119&lt;'Grading Scale'!G$4,'Grading Scale'!B$7,IF(R119&lt;'Grading Scale'!G$3,'Grading Scale'!B$5,'Grading Scale'!B$3))))))</f>
        <v>3</v>
      </c>
      <c r="T119" s="14">
        <f>Scores!B110</f>
        <v>97</v>
      </c>
      <c r="U119" s="14" t="str">
        <f>IF(S119&gt;='Grading Scale'!B$13,IF(S119='Grading Scale'!B$3,'Grading Scale'!C$3,IF(S119='Grading Scale'!B$5,'Grading Scale'!C$5,IF(S119='Grading Scale'!B$7,'Grading Scale'!C$7,IF(S119='Grading Scale'!B$9,'Grading Scale'!C$9,IF(S119='Grading Scale'!B$11,'Grading Scale'!C$11,'Grading Scale'!C$13))))),IF(S119='Grading Scale'!E$3,'Grading Scale'!F$3,IF(S119='Grading Scale'!E$5,'Grading Scale'!F$5,IF(S119='Grading Scale'!E$7,'Grading Scale'!F$7,IF(S119='Grading Scale'!E$9,'Grading Scale'!F$9,IF(S119='Grading Scale'!E$11,'Grading Scale'!F$11,'Grading Scale'!F$13))))))</f>
        <v>B    </v>
      </c>
      <c r="V119" s="14" t="str">
        <f t="shared" si="12"/>
        <v> </v>
      </c>
      <c r="W119" s="12"/>
      <c r="X119" s="11">
        <f t="shared" si="13"/>
      </c>
      <c r="Y119" s="11"/>
    </row>
    <row r="120" spans="1:25" s="3" customFormat="1" ht="12.75">
      <c r="A120" s="14" t="str">
        <f>Scores!A111</f>
        <v>yes</v>
      </c>
      <c r="B120" s="14">
        <f>Scores!B111</f>
        <v>98</v>
      </c>
      <c r="C120" s="14">
        <f>Scores!C111</f>
        <v>96</v>
      </c>
      <c r="D120" s="14">
        <f>Scores!D111</f>
        <v>23</v>
      </c>
      <c r="E120" s="14">
        <f>Scores!E111</f>
        <v>15</v>
      </c>
      <c r="F120" s="14">
        <f>Scores!F111</f>
        <v>29</v>
      </c>
      <c r="G120" s="14">
        <f>Scores!G111</f>
        <v>29</v>
      </c>
      <c r="H120" s="14">
        <f>Scores!H111</f>
        <v>0</v>
      </c>
      <c r="I120" s="14">
        <f>Scores!I111</f>
        <v>0</v>
      </c>
      <c r="J120" s="14">
        <f>Scores!J111</f>
        <v>0</v>
      </c>
      <c r="K120" s="14">
        <f>Scores!K111</f>
        <v>0</v>
      </c>
      <c r="L120" s="14">
        <f>Scores!L111</f>
        <v>0</v>
      </c>
      <c r="M120" s="14" t="str">
        <f>Scores!M111</f>
        <v>o</v>
      </c>
      <c r="N120" s="14">
        <f>Scores!N111</f>
        <v>0</v>
      </c>
      <c r="O120" s="14">
        <f>Scores!O111</f>
        <v>0</v>
      </c>
      <c r="P120" s="14">
        <f t="shared" si="9"/>
        <v>-11.550784916760959</v>
      </c>
      <c r="Q120" s="14">
        <f t="shared" si="10"/>
        <v>3.107608886422293</v>
      </c>
      <c r="R120" s="14">
        <f t="shared" si="11"/>
        <v>3.107608886422293</v>
      </c>
      <c r="S120" s="29">
        <f>IF(R120&lt;'Grading Scale'!G$8,IF(R120&lt;'Grading Scale'!G$13,'Grading Scale'!E$13,IF(R120&lt;'Grading Scale'!G$12,'Grading Scale'!E$11,IF(R120&lt;'Grading Scale'!G$11,'Grading Scale'!E$9,IF(R120&lt;'Grading Scale'!G$10,'Grading Scale'!E$7,IF(R120&lt;'Grading Scale'!G$9,'Grading Scale'!E$5,'Grading Scale'!E$3))))),IF(R120&lt;'Grading Scale'!G$7,'Grading Scale'!B$13,IF(R120&lt;'Grading Scale'!G$6,'Grading Scale'!B$11,IF(R120&lt;'Grading Scale'!G$5,'Grading Scale'!B$9,IF(R120&lt;'Grading Scale'!G$4,'Grading Scale'!B$7,IF(R120&lt;'Grading Scale'!G$3,'Grading Scale'!B$5,'Grading Scale'!B$3))))))</f>
        <v>3</v>
      </c>
      <c r="T120" s="14">
        <f>Scores!B111</f>
        <v>98</v>
      </c>
      <c r="U120" s="14" t="str">
        <f>IF(S120&gt;='Grading Scale'!B$13,IF(S120='Grading Scale'!B$3,'Grading Scale'!C$3,IF(S120='Grading Scale'!B$5,'Grading Scale'!C$5,IF(S120='Grading Scale'!B$7,'Grading Scale'!C$7,IF(S120='Grading Scale'!B$9,'Grading Scale'!C$9,IF(S120='Grading Scale'!B$11,'Grading Scale'!C$11,'Grading Scale'!C$13))))),IF(S120='Grading Scale'!E$3,'Grading Scale'!F$3,IF(S120='Grading Scale'!E$5,'Grading Scale'!F$5,IF(S120='Grading Scale'!E$7,'Grading Scale'!F$7,IF(S120='Grading Scale'!E$9,'Grading Scale'!F$9,IF(S120='Grading Scale'!E$11,'Grading Scale'!F$11,'Grading Scale'!F$13))))))</f>
        <v>B    </v>
      </c>
      <c r="V120" s="14" t="str">
        <f t="shared" si="12"/>
        <v> </v>
      </c>
      <c r="W120" s="12"/>
      <c r="X120" s="11">
        <f t="shared" si="13"/>
      </c>
      <c r="Y120" s="11"/>
    </row>
    <row r="121" spans="1:25" s="3" customFormat="1" ht="12.75">
      <c r="A121" s="14" t="str">
        <f>Scores!A112</f>
        <v>yes</v>
      </c>
      <c r="B121" s="14">
        <f>Scores!B112</f>
        <v>99</v>
      </c>
      <c r="C121" s="14">
        <f>Scores!C112</f>
        <v>95</v>
      </c>
      <c r="D121" s="14">
        <f>Scores!D112</f>
        <v>17</v>
      </c>
      <c r="E121" s="14">
        <f>Scores!E112</f>
        <v>14</v>
      </c>
      <c r="F121" s="14">
        <f>Scores!F112</f>
        <v>31</v>
      </c>
      <c r="G121" s="14">
        <f>Scores!G112</f>
        <v>33</v>
      </c>
      <c r="H121" s="14">
        <f>Scores!H112</f>
        <v>0</v>
      </c>
      <c r="I121" s="14">
        <f>Scores!I112</f>
        <v>0</v>
      </c>
      <c r="J121" s="14">
        <f>Scores!J112</f>
        <v>0</v>
      </c>
      <c r="K121" s="14">
        <f>Scores!K112</f>
        <v>0</v>
      </c>
      <c r="L121" s="14">
        <f>Scores!L112</f>
        <v>0</v>
      </c>
      <c r="M121" s="14" t="str">
        <f>Scores!M112</f>
        <v>o</v>
      </c>
      <c r="N121" s="14">
        <f>Scores!N112</f>
        <v>0</v>
      </c>
      <c r="O121" s="14">
        <f>Scores!O112</f>
        <v>0</v>
      </c>
      <c r="P121" s="14">
        <f t="shared" si="9"/>
        <v>-12.30736261490209</v>
      </c>
      <c r="Q121" s="14">
        <f t="shared" si="10"/>
        <v>3.0985442530741403</v>
      </c>
      <c r="R121" s="14">
        <f t="shared" si="11"/>
        <v>3.0985442530741403</v>
      </c>
      <c r="S121" s="29">
        <f>IF(R121&lt;'Grading Scale'!G$8,IF(R121&lt;'Grading Scale'!G$13,'Grading Scale'!E$13,IF(R121&lt;'Grading Scale'!G$12,'Grading Scale'!E$11,IF(R121&lt;'Grading Scale'!G$11,'Grading Scale'!E$9,IF(R121&lt;'Grading Scale'!G$10,'Grading Scale'!E$7,IF(R121&lt;'Grading Scale'!G$9,'Grading Scale'!E$5,'Grading Scale'!E$3))))),IF(R121&lt;'Grading Scale'!G$7,'Grading Scale'!B$13,IF(R121&lt;'Grading Scale'!G$6,'Grading Scale'!B$11,IF(R121&lt;'Grading Scale'!G$5,'Grading Scale'!B$9,IF(R121&lt;'Grading Scale'!G$4,'Grading Scale'!B$7,IF(R121&lt;'Grading Scale'!G$3,'Grading Scale'!B$5,'Grading Scale'!B$3))))))</f>
        <v>3</v>
      </c>
      <c r="T121" s="14">
        <f>Scores!B112</f>
        <v>99</v>
      </c>
      <c r="U121" s="14" t="str">
        <f>IF(S121&gt;='Grading Scale'!B$13,IF(S121='Grading Scale'!B$3,'Grading Scale'!C$3,IF(S121='Grading Scale'!B$5,'Grading Scale'!C$5,IF(S121='Grading Scale'!B$7,'Grading Scale'!C$7,IF(S121='Grading Scale'!B$9,'Grading Scale'!C$9,IF(S121='Grading Scale'!B$11,'Grading Scale'!C$11,'Grading Scale'!C$13))))),IF(S121='Grading Scale'!E$3,'Grading Scale'!F$3,IF(S121='Grading Scale'!E$5,'Grading Scale'!F$5,IF(S121='Grading Scale'!E$7,'Grading Scale'!F$7,IF(S121='Grading Scale'!E$9,'Grading Scale'!F$9,IF(S121='Grading Scale'!E$11,'Grading Scale'!F$11,'Grading Scale'!F$13))))))</f>
        <v>B    </v>
      </c>
      <c r="V121" s="14" t="str">
        <f t="shared" si="12"/>
        <v> </v>
      </c>
      <c r="W121" s="12"/>
      <c r="X121" s="11">
        <f t="shared" si="13"/>
      </c>
      <c r="Y121" s="11"/>
    </row>
    <row r="122" spans="1:25" s="3" customFormat="1" ht="12.75">
      <c r="A122" s="14" t="str">
        <f>Scores!A113</f>
        <v>yes</v>
      </c>
      <c r="B122" s="14">
        <f>Scores!B113</f>
        <v>100</v>
      </c>
      <c r="C122" s="14">
        <f>Scores!C113</f>
        <v>94</v>
      </c>
      <c r="D122" s="14">
        <f>Scores!D113</f>
        <v>19</v>
      </c>
      <c r="E122" s="14">
        <f>Scores!E113</f>
        <v>11</v>
      </c>
      <c r="F122" s="14">
        <f>Scores!F113</f>
        <v>30</v>
      </c>
      <c r="G122" s="14">
        <f>Scores!G113</f>
        <v>34</v>
      </c>
      <c r="H122" s="14">
        <f>Scores!H113</f>
        <v>0</v>
      </c>
      <c r="I122" s="14">
        <f>Scores!I113</f>
        <v>0</v>
      </c>
      <c r="J122" s="14">
        <f>Scores!J113</f>
        <v>0</v>
      </c>
      <c r="K122" s="14">
        <f>Scores!K113</f>
        <v>0</v>
      </c>
      <c r="L122" s="14">
        <f>Scores!L113</f>
        <v>0</v>
      </c>
      <c r="M122" s="14" t="str">
        <f>Scores!M113</f>
        <v>o</v>
      </c>
      <c r="N122" s="14">
        <f>Scores!N113</f>
        <v>0</v>
      </c>
      <c r="O122" s="14">
        <f>Scores!O113</f>
        <v>0</v>
      </c>
      <c r="P122" s="14">
        <f t="shared" si="9"/>
        <v>-14.604213742556672</v>
      </c>
      <c r="Q122" s="14">
        <f t="shared" si="10"/>
        <v>3.0710254491513793</v>
      </c>
      <c r="R122" s="14">
        <f t="shared" si="11"/>
        <v>3.0710254491513793</v>
      </c>
      <c r="S122" s="29">
        <f>IF(R122&lt;'Grading Scale'!G$8,IF(R122&lt;'Grading Scale'!G$13,'Grading Scale'!E$13,IF(R122&lt;'Grading Scale'!G$12,'Grading Scale'!E$11,IF(R122&lt;'Grading Scale'!G$11,'Grading Scale'!E$9,IF(R122&lt;'Grading Scale'!G$10,'Grading Scale'!E$7,IF(R122&lt;'Grading Scale'!G$9,'Grading Scale'!E$5,'Grading Scale'!E$3))))),IF(R122&lt;'Grading Scale'!G$7,'Grading Scale'!B$13,IF(R122&lt;'Grading Scale'!G$6,'Grading Scale'!B$11,IF(R122&lt;'Grading Scale'!G$5,'Grading Scale'!B$9,IF(R122&lt;'Grading Scale'!G$4,'Grading Scale'!B$7,IF(R122&lt;'Grading Scale'!G$3,'Grading Scale'!B$5,'Grading Scale'!B$3))))))</f>
        <v>3</v>
      </c>
      <c r="T122" s="14">
        <f>Scores!B113</f>
        <v>100</v>
      </c>
      <c r="U122" s="14" t="str">
        <f>IF(S122&gt;='Grading Scale'!B$13,IF(S122='Grading Scale'!B$3,'Grading Scale'!C$3,IF(S122='Grading Scale'!B$5,'Grading Scale'!C$5,IF(S122='Grading Scale'!B$7,'Grading Scale'!C$7,IF(S122='Grading Scale'!B$9,'Grading Scale'!C$9,IF(S122='Grading Scale'!B$11,'Grading Scale'!C$11,'Grading Scale'!C$13))))),IF(S122='Grading Scale'!E$3,'Grading Scale'!F$3,IF(S122='Grading Scale'!E$5,'Grading Scale'!F$5,IF(S122='Grading Scale'!E$7,'Grading Scale'!F$7,IF(S122='Grading Scale'!E$9,'Grading Scale'!F$9,IF(S122='Grading Scale'!E$11,'Grading Scale'!F$11,'Grading Scale'!F$13))))))</f>
        <v>B    </v>
      </c>
      <c r="V122" s="14" t="str">
        <f t="shared" si="12"/>
        <v> </v>
      </c>
      <c r="W122" s="12"/>
      <c r="X122" s="11">
        <f t="shared" si="13"/>
      </c>
      <c r="Y122" s="11"/>
    </row>
    <row r="123" spans="1:25" s="3" customFormat="1" ht="12.75">
      <c r="A123" s="14" t="str">
        <f>Scores!A114</f>
        <v>yes</v>
      </c>
      <c r="B123" s="14">
        <f>Scores!B114</f>
        <v>101</v>
      </c>
      <c r="C123" s="14">
        <f>Scores!C114</f>
        <v>93</v>
      </c>
      <c r="D123" s="14">
        <f>Scores!D114</f>
        <v>17</v>
      </c>
      <c r="E123" s="14">
        <f>Scores!E114</f>
        <v>13</v>
      </c>
      <c r="F123" s="14">
        <f>Scores!F114</f>
        <v>29</v>
      </c>
      <c r="G123" s="14">
        <f>Scores!G114</f>
        <v>34</v>
      </c>
      <c r="H123" s="14">
        <f>Scores!H114</f>
        <v>0</v>
      </c>
      <c r="I123" s="14">
        <f>Scores!I114</f>
        <v>0</v>
      </c>
      <c r="J123" s="14">
        <f>Scores!J114</f>
        <v>0</v>
      </c>
      <c r="K123" s="14">
        <f>Scores!K114</f>
        <v>0</v>
      </c>
      <c r="L123" s="14">
        <f>Scores!L114</f>
        <v>0</v>
      </c>
      <c r="M123" s="14" t="str">
        <f>Scores!M114</f>
        <v>o</v>
      </c>
      <c r="N123" s="14">
        <f>Scores!N114</f>
        <v>0</v>
      </c>
      <c r="O123" s="14">
        <f>Scores!O114</f>
        <v>0</v>
      </c>
      <c r="P123" s="14">
        <f t="shared" si="9"/>
        <v>-16.16476702045592</v>
      </c>
      <c r="Q123" s="14">
        <f t="shared" si="10"/>
        <v>3.0523283036775304</v>
      </c>
      <c r="R123" s="14">
        <f t="shared" si="11"/>
        <v>3.0523283036775304</v>
      </c>
      <c r="S123" s="29">
        <f>IF(R123&lt;'Grading Scale'!G$8,IF(R123&lt;'Grading Scale'!G$13,'Grading Scale'!E$13,IF(R123&lt;'Grading Scale'!G$12,'Grading Scale'!E$11,IF(R123&lt;'Grading Scale'!G$11,'Grading Scale'!E$9,IF(R123&lt;'Grading Scale'!G$10,'Grading Scale'!E$7,IF(R123&lt;'Grading Scale'!G$9,'Grading Scale'!E$5,'Grading Scale'!E$3))))),IF(R123&lt;'Grading Scale'!G$7,'Grading Scale'!B$13,IF(R123&lt;'Grading Scale'!G$6,'Grading Scale'!B$11,IF(R123&lt;'Grading Scale'!G$5,'Grading Scale'!B$9,IF(R123&lt;'Grading Scale'!G$4,'Grading Scale'!B$7,IF(R123&lt;'Grading Scale'!G$3,'Grading Scale'!B$5,'Grading Scale'!B$3))))))</f>
        <v>3</v>
      </c>
      <c r="T123" s="14">
        <f>Scores!B114</f>
        <v>101</v>
      </c>
      <c r="U123" s="14" t="str">
        <f>IF(S123&gt;='Grading Scale'!B$13,IF(S123='Grading Scale'!B$3,'Grading Scale'!C$3,IF(S123='Grading Scale'!B$5,'Grading Scale'!C$5,IF(S123='Grading Scale'!B$7,'Grading Scale'!C$7,IF(S123='Grading Scale'!B$9,'Grading Scale'!C$9,IF(S123='Grading Scale'!B$11,'Grading Scale'!C$11,'Grading Scale'!C$13))))),IF(S123='Grading Scale'!E$3,'Grading Scale'!F$3,IF(S123='Grading Scale'!E$5,'Grading Scale'!F$5,IF(S123='Grading Scale'!E$7,'Grading Scale'!F$7,IF(S123='Grading Scale'!E$9,'Grading Scale'!F$9,IF(S123='Grading Scale'!E$11,'Grading Scale'!F$11,'Grading Scale'!F$13))))))</f>
        <v>B    </v>
      </c>
      <c r="V123" s="14" t="str">
        <f t="shared" si="12"/>
        <v> </v>
      </c>
      <c r="W123" s="12"/>
      <c r="X123" s="11">
        <f t="shared" si="13"/>
      </c>
      <c r="Y123" s="11"/>
    </row>
    <row r="124" spans="1:25" s="3" customFormat="1" ht="12.75">
      <c r="A124" s="14" t="str">
        <f>Scores!A115</f>
        <v>yes</v>
      </c>
      <c r="B124" s="14">
        <f>Scores!B115</f>
        <v>102</v>
      </c>
      <c r="C124" s="14">
        <f>Scores!C115</f>
        <v>93</v>
      </c>
      <c r="D124" s="14">
        <f>Scores!D115</f>
        <v>17</v>
      </c>
      <c r="E124" s="14">
        <f>Scores!E115</f>
        <v>16</v>
      </c>
      <c r="F124" s="14">
        <f>Scores!F115</f>
        <v>27</v>
      </c>
      <c r="G124" s="14">
        <f>Scores!G115</f>
        <v>33</v>
      </c>
      <c r="H124" s="14">
        <f>Scores!H115</f>
        <v>0</v>
      </c>
      <c r="I124" s="14">
        <f>Scores!I115</f>
        <v>0</v>
      </c>
      <c r="J124" s="14">
        <f>Scores!J115</f>
        <v>0</v>
      </c>
      <c r="K124" s="14">
        <f>Scores!K115</f>
        <v>0</v>
      </c>
      <c r="L124" s="14">
        <f>Scores!L115</f>
        <v>0</v>
      </c>
      <c r="M124" s="14" t="str">
        <f>Scores!M115</f>
        <v>o</v>
      </c>
      <c r="N124" s="14">
        <f>Scores!N115</f>
        <v>0</v>
      </c>
      <c r="O124" s="14">
        <f>Scores!O115</f>
        <v>0</v>
      </c>
      <c r="P124" s="14">
        <f t="shared" si="9"/>
        <v>-16.332047485594675</v>
      </c>
      <c r="Q124" s="14">
        <f t="shared" si="10"/>
        <v>3.050324099632768</v>
      </c>
      <c r="R124" s="14">
        <f t="shared" si="11"/>
        <v>3.050324099632768</v>
      </c>
      <c r="S124" s="29">
        <f>IF(R124&lt;'Grading Scale'!G$8,IF(R124&lt;'Grading Scale'!G$13,'Grading Scale'!E$13,IF(R124&lt;'Grading Scale'!G$12,'Grading Scale'!E$11,IF(R124&lt;'Grading Scale'!G$11,'Grading Scale'!E$9,IF(R124&lt;'Grading Scale'!G$10,'Grading Scale'!E$7,IF(R124&lt;'Grading Scale'!G$9,'Grading Scale'!E$5,'Grading Scale'!E$3))))),IF(R124&lt;'Grading Scale'!G$7,'Grading Scale'!B$13,IF(R124&lt;'Grading Scale'!G$6,'Grading Scale'!B$11,IF(R124&lt;'Grading Scale'!G$5,'Grading Scale'!B$9,IF(R124&lt;'Grading Scale'!G$4,'Grading Scale'!B$7,IF(R124&lt;'Grading Scale'!G$3,'Grading Scale'!B$5,'Grading Scale'!B$3))))))</f>
        <v>3</v>
      </c>
      <c r="T124" s="14">
        <f>Scores!B115</f>
        <v>102</v>
      </c>
      <c r="U124" s="14" t="str">
        <f>IF(S124&gt;='Grading Scale'!B$13,IF(S124='Grading Scale'!B$3,'Grading Scale'!C$3,IF(S124='Grading Scale'!B$5,'Grading Scale'!C$5,IF(S124='Grading Scale'!B$7,'Grading Scale'!C$7,IF(S124='Grading Scale'!B$9,'Grading Scale'!C$9,IF(S124='Grading Scale'!B$11,'Grading Scale'!C$11,'Grading Scale'!C$13))))),IF(S124='Grading Scale'!E$3,'Grading Scale'!F$3,IF(S124='Grading Scale'!E$5,'Grading Scale'!F$5,IF(S124='Grading Scale'!E$7,'Grading Scale'!F$7,IF(S124='Grading Scale'!E$9,'Grading Scale'!F$9,IF(S124='Grading Scale'!E$11,'Grading Scale'!F$11,'Grading Scale'!F$13))))))</f>
        <v>B    </v>
      </c>
      <c r="V124" s="14" t="str">
        <f t="shared" si="12"/>
        <v> </v>
      </c>
      <c r="W124" s="12"/>
      <c r="X124" s="11">
        <f t="shared" si="13"/>
      </c>
      <c r="Y124" s="11"/>
    </row>
    <row r="125" spans="1:25" s="3" customFormat="1" ht="12.75">
      <c r="A125" s="14" t="str">
        <f>Scores!A116</f>
        <v>yes</v>
      </c>
      <c r="B125" s="14">
        <f>Scores!B116</f>
        <v>103</v>
      </c>
      <c r="C125" s="14">
        <f>Scores!C116</f>
        <v>92</v>
      </c>
      <c r="D125" s="14">
        <f>Scores!D116</f>
        <v>18</v>
      </c>
      <c r="E125" s="14">
        <f>Scores!E116</f>
        <v>14</v>
      </c>
      <c r="F125" s="14">
        <f>Scores!F116</f>
        <v>31</v>
      </c>
      <c r="G125" s="14">
        <f>Scores!G116</f>
        <v>29</v>
      </c>
      <c r="H125" s="14">
        <f>Scores!H116</f>
        <v>0</v>
      </c>
      <c r="I125" s="14">
        <f>Scores!I116</f>
        <v>0</v>
      </c>
      <c r="J125" s="14">
        <f>Scores!J116</f>
        <v>0</v>
      </c>
      <c r="K125" s="14">
        <f>Scores!K116</f>
        <v>0</v>
      </c>
      <c r="L125" s="14">
        <f>Scores!L116</f>
        <v>0</v>
      </c>
      <c r="M125" s="14" t="str">
        <f>Scores!M116</f>
        <v>o</v>
      </c>
      <c r="N125" s="14">
        <f>Scores!N116</f>
        <v>0</v>
      </c>
      <c r="O125" s="14">
        <f>Scores!O116</f>
        <v>0</v>
      </c>
      <c r="P125" s="14">
        <f t="shared" si="9"/>
        <v>-17.647048269145316</v>
      </c>
      <c r="Q125" s="14">
        <f t="shared" si="10"/>
        <v>3.0345689432427414</v>
      </c>
      <c r="R125" s="14">
        <f t="shared" si="11"/>
        <v>3.0345689432427414</v>
      </c>
      <c r="S125" s="29">
        <f>IF(R125&lt;'Grading Scale'!G$8,IF(R125&lt;'Grading Scale'!G$13,'Grading Scale'!E$13,IF(R125&lt;'Grading Scale'!G$12,'Grading Scale'!E$11,IF(R125&lt;'Grading Scale'!G$11,'Grading Scale'!E$9,IF(R125&lt;'Grading Scale'!G$10,'Grading Scale'!E$7,IF(R125&lt;'Grading Scale'!G$9,'Grading Scale'!E$5,'Grading Scale'!E$3))))),IF(R125&lt;'Grading Scale'!G$7,'Grading Scale'!B$13,IF(R125&lt;'Grading Scale'!G$6,'Grading Scale'!B$11,IF(R125&lt;'Grading Scale'!G$5,'Grading Scale'!B$9,IF(R125&lt;'Grading Scale'!G$4,'Grading Scale'!B$7,IF(R125&lt;'Grading Scale'!G$3,'Grading Scale'!B$5,'Grading Scale'!B$3))))))</f>
        <v>3</v>
      </c>
      <c r="T125" s="14">
        <f>Scores!B116</f>
        <v>103</v>
      </c>
      <c r="U125" s="14" t="str">
        <f>IF(S125&gt;='Grading Scale'!B$13,IF(S125='Grading Scale'!B$3,'Grading Scale'!C$3,IF(S125='Grading Scale'!B$5,'Grading Scale'!C$5,IF(S125='Grading Scale'!B$7,'Grading Scale'!C$7,IF(S125='Grading Scale'!B$9,'Grading Scale'!C$9,IF(S125='Grading Scale'!B$11,'Grading Scale'!C$11,'Grading Scale'!C$13))))),IF(S125='Grading Scale'!E$3,'Grading Scale'!F$3,IF(S125='Grading Scale'!E$5,'Grading Scale'!F$5,IF(S125='Grading Scale'!E$7,'Grading Scale'!F$7,IF(S125='Grading Scale'!E$9,'Grading Scale'!F$9,IF(S125='Grading Scale'!E$11,'Grading Scale'!F$11,'Grading Scale'!F$13))))))</f>
        <v>B    </v>
      </c>
      <c r="V125" s="14" t="str">
        <f t="shared" si="12"/>
        <v> </v>
      </c>
      <c r="W125" s="12"/>
      <c r="X125" s="11">
        <f t="shared" si="13"/>
      </c>
      <c r="Y125" s="11"/>
    </row>
    <row r="126" spans="1:25" s="3" customFormat="1" ht="12.75">
      <c r="A126" s="14" t="str">
        <f>Scores!A117</f>
        <v>yes</v>
      </c>
      <c r="B126" s="14">
        <f>Scores!B117</f>
        <v>104</v>
      </c>
      <c r="C126" s="14">
        <f>Scores!C117</f>
        <v>91</v>
      </c>
      <c r="D126" s="14">
        <f>Scores!D117</f>
        <v>19</v>
      </c>
      <c r="E126" s="14">
        <f>Scores!E117</f>
        <v>14</v>
      </c>
      <c r="F126" s="14">
        <f>Scores!F117</f>
        <v>30</v>
      </c>
      <c r="G126" s="14">
        <f>Scores!G117</f>
        <v>28</v>
      </c>
      <c r="H126" s="14">
        <f>Scores!H117</f>
        <v>0</v>
      </c>
      <c r="I126" s="14">
        <f>Scores!I117</f>
        <v>0</v>
      </c>
      <c r="J126" s="14">
        <f>Scores!J117</f>
        <v>0</v>
      </c>
      <c r="K126" s="14">
        <f>Scores!K117</f>
        <v>0</v>
      </c>
      <c r="L126" s="14">
        <f>Scores!L117</f>
        <v>0</v>
      </c>
      <c r="M126" s="14" t="str">
        <f>Scores!M117</f>
        <v>o</v>
      </c>
      <c r="N126" s="14">
        <f>Scores!N117</f>
        <v>0</v>
      </c>
      <c r="O126" s="14">
        <f>Scores!O117</f>
        <v>0</v>
      </c>
      <c r="P126" s="14">
        <f t="shared" si="9"/>
        <v>-19.668203450508386</v>
      </c>
      <c r="Q126" s="14">
        <f t="shared" si="10"/>
        <v>3.0103532801273882</v>
      </c>
      <c r="R126" s="14">
        <f t="shared" si="11"/>
        <v>3.0103532801273882</v>
      </c>
      <c r="S126" s="29">
        <f>IF(R126&lt;'Grading Scale'!G$8,IF(R126&lt;'Grading Scale'!G$13,'Grading Scale'!E$13,IF(R126&lt;'Grading Scale'!G$12,'Grading Scale'!E$11,IF(R126&lt;'Grading Scale'!G$11,'Grading Scale'!E$9,IF(R126&lt;'Grading Scale'!G$10,'Grading Scale'!E$7,IF(R126&lt;'Grading Scale'!G$9,'Grading Scale'!E$5,'Grading Scale'!E$3))))),IF(R126&lt;'Grading Scale'!G$7,'Grading Scale'!B$13,IF(R126&lt;'Grading Scale'!G$6,'Grading Scale'!B$11,IF(R126&lt;'Grading Scale'!G$5,'Grading Scale'!B$9,IF(R126&lt;'Grading Scale'!G$4,'Grading Scale'!B$7,IF(R126&lt;'Grading Scale'!G$3,'Grading Scale'!B$5,'Grading Scale'!B$3))))))</f>
        <v>3</v>
      </c>
      <c r="T126" s="14">
        <f>Scores!B117</f>
        <v>104</v>
      </c>
      <c r="U126" s="14" t="str">
        <f>IF(S126&gt;='Grading Scale'!B$13,IF(S126='Grading Scale'!B$3,'Grading Scale'!C$3,IF(S126='Grading Scale'!B$5,'Grading Scale'!C$5,IF(S126='Grading Scale'!B$7,'Grading Scale'!C$7,IF(S126='Grading Scale'!B$9,'Grading Scale'!C$9,IF(S126='Grading Scale'!B$11,'Grading Scale'!C$11,'Grading Scale'!C$13))))),IF(S126='Grading Scale'!E$3,'Grading Scale'!F$3,IF(S126='Grading Scale'!E$5,'Grading Scale'!F$5,IF(S126='Grading Scale'!E$7,'Grading Scale'!F$7,IF(S126='Grading Scale'!E$9,'Grading Scale'!F$9,IF(S126='Grading Scale'!E$11,'Grading Scale'!F$11,'Grading Scale'!F$13))))))</f>
        <v>B    </v>
      </c>
      <c r="V126" s="14" t="str">
        <f t="shared" si="12"/>
        <v> </v>
      </c>
      <c r="W126" s="12"/>
      <c r="X126" s="11">
        <f t="shared" si="13"/>
      </c>
      <c r="Y126" s="11"/>
    </row>
    <row r="127" spans="1:25" s="3" customFormat="1" ht="12.75">
      <c r="A127" s="14" t="str">
        <f>Scores!A118</f>
        <v>yes</v>
      </c>
      <c r="B127" s="14">
        <f>Scores!B118</f>
        <v>105</v>
      </c>
      <c r="C127" s="14">
        <f>Scores!C118</f>
        <v>91</v>
      </c>
      <c r="D127" s="14">
        <f>Scores!D118</f>
        <v>20</v>
      </c>
      <c r="E127" s="14">
        <f>Scores!E118</f>
        <v>12</v>
      </c>
      <c r="F127" s="14">
        <f>Scores!F118</f>
        <v>30</v>
      </c>
      <c r="G127" s="14">
        <f>Scores!G118</f>
        <v>29</v>
      </c>
      <c r="H127" s="14">
        <f>Scores!H118</f>
        <v>0</v>
      </c>
      <c r="I127" s="14">
        <f>Scores!I118</f>
        <v>0</v>
      </c>
      <c r="J127" s="14">
        <f>Scores!J118</f>
        <v>0</v>
      </c>
      <c r="K127" s="14">
        <f>Scores!K118</f>
        <v>0</v>
      </c>
      <c r="L127" s="14">
        <f>Scores!L118</f>
        <v>0</v>
      </c>
      <c r="M127" s="14" t="str">
        <f>Scores!M118</f>
        <v>o</v>
      </c>
      <c r="N127" s="14">
        <f>Scores!N118</f>
        <v>0</v>
      </c>
      <c r="O127" s="14">
        <f>Scores!O118</f>
        <v>0</v>
      </c>
      <c r="P127" s="14">
        <f t="shared" si="9"/>
        <v>-19.891544263169795</v>
      </c>
      <c r="Q127" s="14">
        <f t="shared" si="10"/>
        <v>3.0076774114315117</v>
      </c>
      <c r="R127" s="14">
        <f t="shared" si="11"/>
        <v>3.0076774114315117</v>
      </c>
      <c r="S127" s="29">
        <f>IF(R127&lt;'Grading Scale'!G$8,IF(R127&lt;'Grading Scale'!G$13,'Grading Scale'!E$13,IF(R127&lt;'Grading Scale'!G$12,'Grading Scale'!E$11,IF(R127&lt;'Grading Scale'!G$11,'Grading Scale'!E$9,IF(R127&lt;'Grading Scale'!G$10,'Grading Scale'!E$7,IF(R127&lt;'Grading Scale'!G$9,'Grading Scale'!E$5,'Grading Scale'!E$3))))),IF(R127&lt;'Grading Scale'!G$7,'Grading Scale'!B$13,IF(R127&lt;'Grading Scale'!G$6,'Grading Scale'!B$11,IF(R127&lt;'Grading Scale'!G$5,'Grading Scale'!B$9,IF(R127&lt;'Grading Scale'!G$4,'Grading Scale'!B$7,IF(R127&lt;'Grading Scale'!G$3,'Grading Scale'!B$5,'Grading Scale'!B$3))))))</f>
        <v>3</v>
      </c>
      <c r="T127" s="14">
        <f>Scores!B118</f>
        <v>105</v>
      </c>
      <c r="U127" s="14" t="str">
        <f>IF(S127&gt;='Grading Scale'!B$13,IF(S127='Grading Scale'!B$3,'Grading Scale'!C$3,IF(S127='Grading Scale'!B$5,'Grading Scale'!C$5,IF(S127='Grading Scale'!B$7,'Grading Scale'!C$7,IF(S127='Grading Scale'!B$9,'Grading Scale'!C$9,IF(S127='Grading Scale'!B$11,'Grading Scale'!C$11,'Grading Scale'!C$13))))),IF(S127='Grading Scale'!E$3,'Grading Scale'!F$3,IF(S127='Grading Scale'!E$5,'Grading Scale'!F$5,IF(S127='Grading Scale'!E$7,'Grading Scale'!F$7,IF(S127='Grading Scale'!E$9,'Grading Scale'!F$9,IF(S127='Grading Scale'!E$11,'Grading Scale'!F$11,'Grading Scale'!F$13))))))</f>
        <v>B    </v>
      </c>
      <c r="V127" s="14" t="str">
        <f t="shared" si="12"/>
        <v> </v>
      </c>
      <c r="W127" s="12"/>
      <c r="X127" s="11">
        <f t="shared" si="13"/>
      </c>
      <c r="Y127" s="11"/>
    </row>
    <row r="128" spans="1:25" s="3" customFormat="1" ht="12.75">
      <c r="A128" s="14" t="str">
        <f>Scores!A119</f>
        <v>yes</v>
      </c>
      <c r="B128" s="14">
        <f>Scores!B119</f>
        <v>106</v>
      </c>
      <c r="C128" s="14">
        <f>Scores!C119</f>
        <v>90</v>
      </c>
      <c r="D128" s="14">
        <f>Scores!D119</f>
        <v>17</v>
      </c>
      <c r="E128" s="14">
        <f>Scores!E119</f>
        <v>12</v>
      </c>
      <c r="F128" s="14">
        <f>Scores!F119</f>
        <v>30</v>
      </c>
      <c r="G128" s="14">
        <f>Scores!G119</f>
        <v>31</v>
      </c>
      <c r="H128" s="14">
        <f>Scores!H119</f>
        <v>0</v>
      </c>
      <c r="I128" s="14">
        <f>Scores!I119</f>
        <v>0</v>
      </c>
      <c r="J128" s="14">
        <f>Scores!J119</f>
        <v>0</v>
      </c>
      <c r="K128" s="14">
        <f>Scores!K119</f>
        <v>0</v>
      </c>
      <c r="L128" s="14">
        <f>Scores!L119</f>
        <v>0</v>
      </c>
      <c r="M128" s="14" t="str">
        <f>Scores!M119</f>
        <v>o</v>
      </c>
      <c r="N128" s="14">
        <f>Scores!N119</f>
        <v>0</v>
      </c>
      <c r="O128" s="14">
        <f>Scores!O119</f>
        <v>0</v>
      </c>
      <c r="P128" s="14">
        <f t="shared" si="9"/>
        <v>-21.276004329913505</v>
      </c>
      <c r="Q128" s="14">
        <f t="shared" si="10"/>
        <v>2.9910900563970926</v>
      </c>
      <c r="R128" s="14">
        <f t="shared" si="11"/>
        <v>2.9910900563970926</v>
      </c>
      <c r="S128" s="29">
        <f>IF(R128&lt;'Grading Scale'!G$8,IF(R128&lt;'Grading Scale'!G$13,'Grading Scale'!E$13,IF(R128&lt;'Grading Scale'!G$12,'Grading Scale'!E$11,IF(R128&lt;'Grading Scale'!G$11,'Grading Scale'!E$9,IF(R128&lt;'Grading Scale'!G$10,'Grading Scale'!E$7,IF(R128&lt;'Grading Scale'!G$9,'Grading Scale'!E$5,'Grading Scale'!E$3))))),IF(R128&lt;'Grading Scale'!G$7,'Grading Scale'!B$13,IF(R128&lt;'Grading Scale'!G$6,'Grading Scale'!B$11,IF(R128&lt;'Grading Scale'!G$5,'Grading Scale'!B$9,IF(R128&lt;'Grading Scale'!G$4,'Grading Scale'!B$7,IF(R128&lt;'Grading Scale'!G$3,'Grading Scale'!B$5,'Grading Scale'!B$3))))))</f>
        <v>3</v>
      </c>
      <c r="T128" s="14">
        <f>Scores!B119</f>
        <v>106</v>
      </c>
      <c r="U128" s="14" t="str">
        <f>IF(S128&gt;='Grading Scale'!B$13,IF(S128='Grading Scale'!B$3,'Grading Scale'!C$3,IF(S128='Grading Scale'!B$5,'Grading Scale'!C$5,IF(S128='Grading Scale'!B$7,'Grading Scale'!C$7,IF(S128='Grading Scale'!B$9,'Grading Scale'!C$9,IF(S128='Grading Scale'!B$11,'Grading Scale'!C$11,'Grading Scale'!C$13))))),IF(S128='Grading Scale'!E$3,'Grading Scale'!F$3,IF(S128='Grading Scale'!E$5,'Grading Scale'!F$5,IF(S128='Grading Scale'!E$7,'Grading Scale'!F$7,IF(S128='Grading Scale'!E$9,'Grading Scale'!F$9,IF(S128='Grading Scale'!E$11,'Grading Scale'!F$11,'Grading Scale'!F$13))))))</f>
        <v>B    </v>
      </c>
      <c r="V128" s="14" t="str">
        <f t="shared" si="12"/>
        <v> </v>
      </c>
      <c r="W128" s="12"/>
      <c r="X128" s="11">
        <f t="shared" si="13"/>
      </c>
      <c r="Y128" s="11"/>
    </row>
    <row r="129" spans="1:25" s="3" customFormat="1" ht="12.75">
      <c r="A129" s="14" t="str">
        <f>Scores!A120</f>
        <v>yes</v>
      </c>
      <c r="B129" s="14">
        <f>Scores!B120</f>
        <v>107</v>
      </c>
      <c r="C129" s="14">
        <f>Scores!C120</f>
        <v>90</v>
      </c>
      <c r="D129" s="14">
        <f>Scores!D120</f>
        <v>19</v>
      </c>
      <c r="E129" s="14">
        <f>Scores!E120</f>
        <v>14</v>
      </c>
      <c r="F129" s="14">
        <f>Scores!F120</f>
        <v>25</v>
      </c>
      <c r="G129" s="14">
        <f>Scores!G120</f>
        <v>32</v>
      </c>
      <c r="H129" s="14">
        <f>Scores!H120</f>
        <v>0</v>
      </c>
      <c r="I129" s="14">
        <f>Scores!I120</f>
        <v>0</v>
      </c>
      <c r="J129" s="14">
        <f>Scores!J120</f>
        <v>0</v>
      </c>
      <c r="K129" s="14">
        <f>Scores!K120</f>
        <v>0</v>
      </c>
      <c r="L129" s="14">
        <f>Scores!L120</f>
        <v>0</v>
      </c>
      <c r="M129" s="14" t="str">
        <f>Scores!M120</f>
        <v>o</v>
      </c>
      <c r="N129" s="14">
        <f>Scores!N120</f>
        <v>0</v>
      </c>
      <c r="O129" s="14">
        <f>Scores!O120</f>
        <v>0</v>
      </c>
      <c r="P129" s="14">
        <f t="shared" si="9"/>
        <v>-22.21941981852836</v>
      </c>
      <c r="Q129" s="14">
        <f t="shared" si="10"/>
        <v>2.9797869007261375</v>
      </c>
      <c r="R129" s="14">
        <f t="shared" si="11"/>
        <v>2.9797869007261375</v>
      </c>
      <c r="S129" s="29">
        <f>IF(R129&lt;'Grading Scale'!G$8,IF(R129&lt;'Grading Scale'!G$13,'Grading Scale'!E$13,IF(R129&lt;'Grading Scale'!G$12,'Grading Scale'!E$11,IF(R129&lt;'Grading Scale'!G$11,'Grading Scale'!E$9,IF(R129&lt;'Grading Scale'!G$10,'Grading Scale'!E$7,IF(R129&lt;'Grading Scale'!G$9,'Grading Scale'!E$5,'Grading Scale'!E$3))))),IF(R129&lt;'Grading Scale'!G$7,'Grading Scale'!B$13,IF(R129&lt;'Grading Scale'!G$6,'Grading Scale'!B$11,IF(R129&lt;'Grading Scale'!G$5,'Grading Scale'!B$9,IF(R129&lt;'Grading Scale'!G$4,'Grading Scale'!B$7,IF(R129&lt;'Grading Scale'!G$3,'Grading Scale'!B$5,'Grading Scale'!B$3))))))</f>
        <v>3</v>
      </c>
      <c r="T129" s="14">
        <f>Scores!B120</f>
        <v>107</v>
      </c>
      <c r="U129" s="14" t="str">
        <f>IF(S129&gt;='Grading Scale'!B$13,IF(S129='Grading Scale'!B$3,'Grading Scale'!C$3,IF(S129='Grading Scale'!B$5,'Grading Scale'!C$5,IF(S129='Grading Scale'!B$7,'Grading Scale'!C$7,IF(S129='Grading Scale'!B$9,'Grading Scale'!C$9,IF(S129='Grading Scale'!B$11,'Grading Scale'!C$11,'Grading Scale'!C$13))))),IF(S129='Grading Scale'!E$3,'Grading Scale'!F$3,IF(S129='Grading Scale'!E$5,'Grading Scale'!F$5,IF(S129='Grading Scale'!E$7,'Grading Scale'!F$7,IF(S129='Grading Scale'!E$9,'Grading Scale'!F$9,IF(S129='Grading Scale'!E$11,'Grading Scale'!F$11,'Grading Scale'!F$13))))))</f>
        <v>B    </v>
      </c>
      <c r="V129" s="14" t="str">
        <f t="shared" si="12"/>
        <v> </v>
      </c>
      <c r="W129" s="12"/>
      <c r="X129" s="11">
        <f t="shared" si="13"/>
      </c>
      <c r="Y129" s="11"/>
    </row>
    <row r="130" spans="1:25" s="3" customFormat="1" ht="12.75">
      <c r="A130" s="14" t="str">
        <f>Scores!A121</f>
        <v>yes</v>
      </c>
      <c r="B130" s="14">
        <f>Scores!B121</f>
        <v>108</v>
      </c>
      <c r="C130" s="14">
        <f>Scores!C121</f>
        <v>89</v>
      </c>
      <c r="D130" s="14">
        <f>Scores!D121</f>
        <v>16</v>
      </c>
      <c r="E130" s="14">
        <f>Scores!E121</f>
        <v>14</v>
      </c>
      <c r="F130" s="14">
        <f>Scores!F121</f>
        <v>31</v>
      </c>
      <c r="G130" s="14">
        <f>Scores!G121</f>
        <v>28</v>
      </c>
      <c r="H130" s="14">
        <f>Scores!H121</f>
        <v>0</v>
      </c>
      <c r="I130" s="14">
        <f>Scores!I121</f>
        <v>0</v>
      </c>
      <c r="J130" s="14">
        <f>Scores!J121</f>
        <v>0</v>
      </c>
      <c r="K130" s="14">
        <f>Scores!K121</f>
        <v>0</v>
      </c>
      <c r="L130" s="14">
        <f>Scores!L121</f>
        <v>0</v>
      </c>
      <c r="M130" s="14" t="str">
        <f>Scores!M121</f>
        <v>o</v>
      </c>
      <c r="N130" s="14">
        <f>Scores!N121</f>
        <v>0</v>
      </c>
      <c r="O130" s="14">
        <f>Scores!O121</f>
        <v>0</v>
      </c>
      <c r="P130" s="14">
        <f t="shared" si="9"/>
        <v>-22.63084228718491</v>
      </c>
      <c r="Q130" s="14">
        <f t="shared" si="10"/>
        <v>2.974857606829785</v>
      </c>
      <c r="R130" s="14">
        <f t="shared" si="11"/>
        <v>2.974857606829785</v>
      </c>
      <c r="S130" s="29">
        <f>IF(R130&lt;'Grading Scale'!G$8,IF(R130&lt;'Grading Scale'!G$13,'Grading Scale'!E$13,IF(R130&lt;'Grading Scale'!G$12,'Grading Scale'!E$11,IF(R130&lt;'Grading Scale'!G$11,'Grading Scale'!E$9,IF(R130&lt;'Grading Scale'!G$10,'Grading Scale'!E$7,IF(R130&lt;'Grading Scale'!G$9,'Grading Scale'!E$5,'Grading Scale'!E$3))))),IF(R130&lt;'Grading Scale'!G$7,'Grading Scale'!B$13,IF(R130&lt;'Grading Scale'!G$6,'Grading Scale'!B$11,IF(R130&lt;'Grading Scale'!G$5,'Grading Scale'!B$9,IF(R130&lt;'Grading Scale'!G$4,'Grading Scale'!B$7,IF(R130&lt;'Grading Scale'!G$3,'Grading Scale'!B$5,'Grading Scale'!B$3))))))</f>
        <v>3</v>
      </c>
      <c r="T130" s="14">
        <f>Scores!B121</f>
        <v>108</v>
      </c>
      <c r="U130" s="14" t="str">
        <f>IF(S130&gt;='Grading Scale'!B$13,IF(S130='Grading Scale'!B$3,'Grading Scale'!C$3,IF(S130='Grading Scale'!B$5,'Grading Scale'!C$5,IF(S130='Grading Scale'!B$7,'Grading Scale'!C$7,IF(S130='Grading Scale'!B$9,'Grading Scale'!C$9,IF(S130='Grading Scale'!B$11,'Grading Scale'!C$11,'Grading Scale'!C$13))))),IF(S130='Grading Scale'!E$3,'Grading Scale'!F$3,IF(S130='Grading Scale'!E$5,'Grading Scale'!F$5,IF(S130='Grading Scale'!E$7,'Grading Scale'!F$7,IF(S130='Grading Scale'!E$9,'Grading Scale'!F$9,IF(S130='Grading Scale'!E$11,'Grading Scale'!F$11,'Grading Scale'!F$13))))))</f>
        <v>B    </v>
      </c>
      <c r="V130" s="14" t="str">
        <f t="shared" si="12"/>
        <v> </v>
      </c>
      <c r="W130" s="12"/>
      <c r="X130" s="11">
        <f t="shared" si="13"/>
      </c>
      <c r="Y130" s="11"/>
    </row>
    <row r="131" spans="1:25" s="3" customFormat="1" ht="12.75">
      <c r="A131" s="14" t="str">
        <f>Scores!A122</f>
        <v>yes</v>
      </c>
      <c r="B131" s="14">
        <f>Scores!B122</f>
        <v>109</v>
      </c>
      <c r="C131" s="14">
        <f>Scores!C122</f>
        <v>89</v>
      </c>
      <c r="D131" s="14">
        <f>Scores!D122</f>
        <v>19</v>
      </c>
      <c r="E131" s="14">
        <f>Scores!E122</f>
        <v>14</v>
      </c>
      <c r="F131" s="14">
        <f>Scores!F122</f>
        <v>22</v>
      </c>
      <c r="G131" s="14">
        <f>Scores!G122</f>
        <v>34</v>
      </c>
      <c r="H131" s="14">
        <f>Scores!H122</f>
        <v>0</v>
      </c>
      <c r="I131" s="14">
        <f>Scores!I122</f>
        <v>0</v>
      </c>
      <c r="J131" s="14">
        <f>Scores!J122</f>
        <v>0</v>
      </c>
      <c r="K131" s="14">
        <f>Scores!K122</f>
        <v>0</v>
      </c>
      <c r="L131" s="14">
        <f>Scores!L122</f>
        <v>0</v>
      </c>
      <c r="M131" s="14" t="str">
        <f>Scores!M122</f>
        <v>o</v>
      </c>
      <c r="N131" s="14">
        <f>Scores!N122</f>
        <v>0</v>
      </c>
      <c r="O131" s="14">
        <f>Scores!O122</f>
        <v>0</v>
      </c>
      <c r="P131" s="14">
        <f t="shared" si="9"/>
        <v>-24.446290320519275</v>
      </c>
      <c r="Q131" s="14">
        <f t="shared" si="10"/>
        <v>2.953106541704243</v>
      </c>
      <c r="R131" s="14">
        <f t="shared" si="11"/>
        <v>2.953106541704243</v>
      </c>
      <c r="S131" s="29">
        <f>IF(R131&lt;'Grading Scale'!G$8,IF(R131&lt;'Grading Scale'!G$13,'Grading Scale'!E$13,IF(R131&lt;'Grading Scale'!G$12,'Grading Scale'!E$11,IF(R131&lt;'Grading Scale'!G$11,'Grading Scale'!E$9,IF(R131&lt;'Grading Scale'!G$10,'Grading Scale'!E$7,IF(R131&lt;'Grading Scale'!G$9,'Grading Scale'!E$5,'Grading Scale'!E$3))))),IF(R131&lt;'Grading Scale'!G$7,'Grading Scale'!B$13,IF(R131&lt;'Grading Scale'!G$6,'Grading Scale'!B$11,IF(R131&lt;'Grading Scale'!G$5,'Grading Scale'!B$9,IF(R131&lt;'Grading Scale'!G$4,'Grading Scale'!B$7,IF(R131&lt;'Grading Scale'!G$3,'Grading Scale'!B$5,'Grading Scale'!B$3))))))</f>
        <v>3</v>
      </c>
      <c r="T131" s="14">
        <f>Scores!B122</f>
        <v>109</v>
      </c>
      <c r="U131" s="14" t="str">
        <f>IF(S131&gt;='Grading Scale'!B$13,IF(S131='Grading Scale'!B$3,'Grading Scale'!C$3,IF(S131='Grading Scale'!B$5,'Grading Scale'!C$5,IF(S131='Grading Scale'!B$7,'Grading Scale'!C$7,IF(S131='Grading Scale'!B$9,'Grading Scale'!C$9,IF(S131='Grading Scale'!B$11,'Grading Scale'!C$11,'Grading Scale'!C$13))))),IF(S131='Grading Scale'!E$3,'Grading Scale'!F$3,IF(S131='Grading Scale'!E$5,'Grading Scale'!F$5,IF(S131='Grading Scale'!E$7,'Grading Scale'!F$7,IF(S131='Grading Scale'!E$9,'Grading Scale'!F$9,IF(S131='Grading Scale'!E$11,'Grading Scale'!F$11,'Grading Scale'!F$13))))))</f>
        <v>B    </v>
      </c>
      <c r="V131" s="14" t="str">
        <f t="shared" si="12"/>
        <v> </v>
      </c>
      <c r="W131" s="12"/>
      <c r="X131" s="11">
        <f t="shared" si="13"/>
      </c>
      <c r="Y131" s="11"/>
    </row>
    <row r="132" spans="1:25" s="3" customFormat="1" ht="12.75">
      <c r="A132" s="14" t="str">
        <f>Scores!A123</f>
        <v>yes</v>
      </c>
      <c r="B132" s="14">
        <f>Scores!B123</f>
        <v>110</v>
      </c>
      <c r="C132" s="14">
        <f>Scores!C123</f>
        <v>88</v>
      </c>
      <c r="D132" s="14">
        <f>Scores!D123</f>
        <v>17</v>
      </c>
      <c r="E132" s="14">
        <f>Scores!E123</f>
        <v>10</v>
      </c>
      <c r="F132" s="14">
        <f>Scores!F123</f>
        <v>28</v>
      </c>
      <c r="G132" s="14">
        <f>Scores!G123</f>
        <v>33</v>
      </c>
      <c r="H132" s="14">
        <f>Scores!H123</f>
        <v>0</v>
      </c>
      <c r="I132" s="14">
        <f>Scores!I123</f>
        <v>0</v>
      </c>
      <c r="J132" s="14">
        <f>Scores!J123</f>
        <v>0</v>
      </c>
      <c r="K132" s="14">
        <f>Scores!K123</f>
        <v>0</v>
      </c>
      <c r="L132" s="14">
        <f>Scores!L123</f>
        <v>0</v>
      </c>
      <c r="M132" s="14" t="str">
        <f>Scores!M123</f>
        <v>o</v>
      </c>
      <c r="N132" s="14">
        <f>Scores!N123</f>
        <v>0</v>
      </c>
      <c r="O132" s="14">
        <f>Scores!O123</f>
        <v>0</v>
      </c>
      <c r="P132" s="14">
        <f t="shared" si="9"/>
        <v>-25.185763869097435</v>
      </c>
      <c r="Q132" s="14">
        <f t="shared" si="10"/>
        <v>2.9442468348889514</v>
      </c>
      <c r="R132" s="14">
        <f t="shared" si="11"/>
        <v>2.9442468348889514</v>
      </c>
      <c r="S132" s="29">
        <f>IF(R132&lt;'Grading Scale'!G$8,IF(R132&lt;'Grading Scale'!G$13,'Grading Scale'!E$13,IF(R132&lt;'Grading Scale'!G$12,'Grading Scale'!E$11,IF(R132&lt;'Grading Scale'!G$11,'Grading Scale'!E$9,IF(R132&lt;'Grading Scale'!G$10,'Grading Scale'!E$7,IF(R132&lt;'Grading Scale'!G$9,'Grading Scale'!E$5,'Grading Scale'!E$3))))),IF(R132&lt;'Grading Scale'!G$7,'Grading Scale'!B$13,IF(R132&lt;'Grading Scale'!G$6,'Grading Scale'!B$11,IF(R132&lt;'Grading Scale'!G$5,'Grading Scale'!B$9,IF(R132&lt;'Grading Scale'!G$4,'Grading Scale'!B$7,IF(R132&lt;'Grading Scale'!G$3,'Grading Scale'!B$5,'Grading Scale'!B$3))))))</f>
        <v>3</v>
      </c>
      <c r="T132" s="14">
        <f>Scores!B123</f>
        <v>110</v>
      </c>
      <c r="U132" s="14" t="str">
        <f>IF(S132&gt;='Grading Scale'!B$13,IF(S132='Grading Scale'!B$3,'Grading Scale'!C$3,IF(S132='Grading Scale'!B$5,'Grading Scale'!C$5,IF(S132='Grading Scale'!B$7,'Grading Scale'!C$7,IF(S132='Grading Scale'!B$9,'Grading Scale'!C$9,IF(S132='Grading Scale'!B$11,'Grading Scale'!C$11,'Grading Scale'!C$13))))),IF(S132='Grading Scale'!E$3,'Grading Scale'!F$3,IF(S132='Grading Scale'!E$5,'Grading Scale'!F$5,IF(S132='Grading Scale'!E$7,'Grading Scale'!F$7,IF(S132='Grading Scale'!E$9,'Grading Scale'!F$9,IF(S132='Grading Scale'!E$11,'Grading Scale'!F$11,'Grading Scale'!F$13))))))</f>
        <v>B    </v>
      </c>
      <c r="V132" s="14" t="str">
        <f t="shared" si="12"/>
        <v> </v>
      </c>
      <c r="W132" s="12"/>
      <c r="X132" s="11">
        <f t="shared" si="13"/>
      </c>
      <c r="Y132" s="11"/>
    </row>
    <row r="133" spans="1:25" s="3" customFormat="1" ht="12.75">
      <c r="A133" s="14" t="str">
        <f>Scores!A124</f>
        <v>yes</v>
      </c>
      <c r="B133" s="14">
        <f>Scores!B124</f>
        <v>111</v>
      </c>
      <c r="C133" s="14">
        <f>Scores!C124</f>
        <v>88</v>
      </c>
      <c r="D133" s="14">
        <f>Scores!D124</f>
        <v>15</v>
      </c>
      <c r="E133" s="14">
        <f>Scores!E124</f>
        <v>13</v>
      </c>
      <c r="F133" s="14">
        <f>Scores!F124</f>
        <v>25</v>
      </c>
      <c r="G133" s="14">
        <f>Scores!G124</f>
        <v>35</v>
      </c>
      <c r="H133" s="14">
        <f>Scores!H124</f>
        <v>0</v>
      </c>
      <c r="I133" s="14">
        <f>Scores!I124</f>
        <v>0</v>
      </c>
      <c r="J133" s="14">
        <f>Scores!J124</f>
        <v>0</v>
      </c>
      <c r="K133" s="14">
        <f>Scores!K124</f>
        <v>0</v>
      </c>
      <c r="L133" s="14">
        <f>Scores!L124</f>
        <v>0</v>
      </c>
      <c r="M133" s="14" t="str">
        <f>Scores!M124</f>
        <v>o</v>
      </c>
      <c r="N133" s="14">
        <f>Scores!N124</f>
        <v>0</v>
      </c>
      <c r="O133" s="14">
        <f>Scores!O124</f>
        <v>0</v>
      </c>
      <c r="P133" s="14">
        <f t="shared" si="9"/>
        <v>-25.2779561764483</v>
      </c>
      <c r="Q133" s="14">
        <f t="shared" si="10"/>
        <v>2.94314226960014</v>
      </c>
      <c r="R133" s="14">
        <f t="shared" si="11"/>
        <v>2.94314226960014</v>
      </c>
      <c r="S133" s="29">
        <f>IF(R133&lt;'Grading Scale'!G$8,IF(R133&lt;'Grading Scale'!G$13,'Grading Scale'!E$13,IF(R133&lt;'Grading Scale'!G$12,'Grading Scale'!E$11,IF(R133&lt;'Grading Scale'!G$11,'Grading Scale'!E$9,IF(R133&lt;'Grading Scale'!G$10,'Grading Scale'!E$7,IF(R133&lt;'Grading Scale'!G$9,'Grading Scale'!E$5,'Grading Scale'!E$3))))),IF(R133&lt;'Grading Scale'!G$7,'Grading Scale'!B$13,IF(R133&lt;'Grading Scale'!G$6,'Grading Scale'!B$11,IF(R133&lt;'Grading Scale'!G$5,'Grading Scale'!B$9,IF(R133&lt;'Grading Scale'!G$4,'Grading Scale'!B$7,IF(R133&lt;'Grading Scale'!G$3,'Grading Scale'!B$5,'Grading Scale'!B$3))))))</f>
        <v>3</v>
      </c>
      <c r="T133" s="14">
        <f>Scores!B124</f>
        <v>111</v>
      </c>
      <c r="U133" s="14" t="str">
        <f>IF(S133&gt;='Grading Scale'!B$13,IF(S133='Grading Scale'!B$3,'Grading Scale'!C$3,IF(S133='Grading Scale'!B$5,'Grading Scale'!C$5,IF(S133='Grading Scale'!B$7,'Grading Scale'!C$7,IF(S133='Grading Scale'!B$9,'Grading Scale'!C$9,IF(S133='Grading Scale'!B$11,'Grading Scale'!C$11,'Grading Scale'!C$13))))),IF(S133='Grading Scale'!E$3,'Grading Scale'!F$3,IF(S133='Grading Scale'!E$5,'Grading Scale'!F$5,IF(S133='Grading Scale'!E$7,'Grading Scale'!F$7,IF(S133='Grading Scale'!E$9,'Grading Scale'!F$9,IF(S133='Grading Scale'!E$11,'Grading Scale'!F$11,'Grading Scale'!F$13))))))</f>
        <v>B    </v>
      </c>
      <c r="V133" s="14" t="str">
        <f t="shared" si="12"/>
        <v> </v>
      </c>
      <c r="W133" s="12"/>
      <c r="X133" s="11">
        <f t="shared" si="13"/>
      </c>
      <c r="Y133" s="11"/>
    </row>
    <row r="134" spans="1:25" s="3" customFormat="1" ht="12.75">
      <c r="A134" s="14" t="str">
        <f>Scores!A125</f>
        <v>yes</v>
      </c>
      <c r="B134" s="14">
        <f>Scores!B125</f>
        <v>112</v>
      </c>
      <c r="C134" s="14">
        <f>Scores!C125</f>
        <v>88</v>
      </c>
      <c r="D134" s="14">
        <f>Scores!D125</f>
        <v>16</v>
      </c>
      <c r="E134" s="14">
        <f>Scores!E125</f>
        <v>16</v>
      </c>
      <c r="F134" s="14">
        <f>Scores!F125</f>
        <v>24</v>
      </c>
      <c r="G134" s="14">
        <f>Scores!G125</f>
        <v>32</v>
      </c>
      <c r="H134" s="14">
        <f>Scores!H125</f>
        <v>0</v>
      </c>
      <c r="I134" s="14">
        <f>Scores!I125</f>
        <v>0</v>
      </c>
      <c r="J134" s="14">
        <f>Scores!J125</f>
        <v>0</v>
      </c>
      <c r="K134" s="14">
        <f>Scores!K125</f>
        <v>0</v>
      </c>
      <c r="L134" s="14">
        <f>Scores!L125</f>
        <v>0</v>
      </c>
      <c r="M134" s="14" t="str">
        <f>Scores!M125</f>
        <v>o</v>
      </c>
      <c r="N134" s="14">
        <f>Scores!N125</f>
        <v>0</v>
      </c>
      <c r="O134" s="14">
        <f>Scores!O125</f>
        <v>0</v>
      </c>
      <c r="P134" s="14">
        <f t="shared" si="9"/>
        <v>-25.401694253973737</v>
      </c>
      <c r="Q134" s="14">
        <f t="shared" si="10"/>
        <v>2.9416597512722413</v>
      </c>
      <c r="R134" s="14">
        <f t="shared" si="11"/>
        <v>2.9416597512722413</v>
      </c>
      <c r="S134" s="29">
        <f>IF(R134&lt;'Grading Scale'!G$8,IF(R134&lt;'Grading Scale'!G$13,'Grading Scale'!E$13,IF(R134&lt;'Grading Scale'!G$12,'Grading Scale'!E$11,IF(R134&lt;'Grading Scale'!G$11,'Grading Scale'!E$9,IF(R134&lt;'Grading Scale'!G$10,'Grading Scale'!E$7,IF(R134&lt;'Grading Scale'!G$9,'Grading Scale'!E$5,'Grading Scale'!E$3))))),IF(R134&lt;'Grading Scale'!G$7,'Grading Scale'!B$13,IF(R134&lt;'Grading Scale'!G$6,'Grading Scale'!B$11,IF(R134&lt;'Grading Scale'!G$5,'Grading Scale'!B$9,IF(R134&lt;'Grading Scale'!G$4,'Grading Scale'!B$7,IF(R134&lt;'Grading Scale'!G$3,'Grading Scale'!B$5,'Grading Scale'!B$3))))))</f>
        <v>3</v>
      </c>
      <c r="T134" s="14">
        <f>Scores!B125</f>
        <v>112</v>
      </c>
      <c r="U134" s="14" t="str">
        <f>IF(S134&gt;='Grading Scale'!B$13,IF(S134='Grading Scale'!B$3,'Grading Scale'!C$3,IF(S134='Grading Scale'!B$5,'Grading Scale'!C$5,IF(S134='Grading Scale'!B$7,'Grading Scale'!C$7,IF(S134='Grading Scale'!B$9,'Grading Scale'!C$9,IF(S134='Grading Scale'!B$11,'Grading Scale'!C$11,'Grading Scale'!C$13))))),IF(S134='Grading Scale'!E$3,'Grading Scale'!F$3,IF(S134='Grading Scale'!E$5,'Grading Scale'!F$5,IF(S134='Grading Scale'!E$7,'Grading Scale'!F$7,IF(S134='Grading Scale'!E$9,'Grading Scale'!F$9,IF(S134='Grading Scale'!E$11,'Grading Scale'!F$11,'Grading Scale'!F$13))))))</f>
        <v>B    </v>
      </c>
      <c r="V134" s="14" t="str">
        <f t="shared" si="12"/>
        <v> </v>
      </c>
      <c r="W134" s="12"/>
      <c r="X134" s="11">
        <f t="shared" si="13"/>
      </c>
      <c r="Y134" s="11"/>
    </row>
    <row r="135" spans="1:25" s="3" customFormat="1" ht="12.75">
      <c r="A135" s="14" t="str">
        <f>Scores!A126</f>
        <v>yes</v>
      </c>
      <c r="B135" s="14">
        <f>Scores!B126</f>
        <v>113</v>
      </c>
      <c r="C135" s="14">
        <f>Scores!C126</f>
        <v>87</v>
      </c>
      <c r="D135" s="14">
        <f>Scores!D126</f>
        <v>14</v>
      </c>
      <c r="E135" s="14">
        <f>Scores!E126</f>
        <v>16</v>
      </c>
      <c r="F135" s="14">
        <f>Scores!F126</f>
        <v>30</v>
      </c>
      <c r="G135" s="14">
        <f>Scores!G126</f>
        <v>27</v>
      </c>
      <c r="H135" s="14">
        <f>Scores!H126</f>
        <v>0</v>
      </c>
      <c r="I135" s="14">
        <f>Scores!I126</f>
        <v>0</v>
      </c>
      <c r="J135" s="14">
        <f>Scores!J126</f>
        <v>0</v>
      </c>
      <c r="K135" s="14">
        <f>Scores!K126</f>
        <v>0</v>
      </c>
      <c r="L135" s="14">
        <f>Scores!L126</f>
        <v>0</v>
      </c>
      <c r="M135" s="14" t="str">
        <f>Scores!M126</f>
        <v>o</v>
      </c>
      <c r="N135" s="14">
        <f>Scores!N126</f>
        <v>0</v>
      </c>
      <c r="O135" s="14">
        <f>Scores!O126</f>
        <v>0</v>
      </c>
      <c r="P135" s="14">
        <f t="shared" si="9"/>
        <v>-25.9317472680315</v>
      </c>
      <c r="Q135" s="14">
        <f t="shared" si="10"/>
        <v>2.935309132903075</v>
      </c>
      <c r="R135" s="14">
        <f t="shared" si="11"/>
        <v>2.935309132903075</v>
      </c>
      <c r="S135" s="29">
        <f>IF(R135&lt;'Grading Scale'!G$8,IF(R135&lt;'Grading Scale'!G$13,'Grading Scale'!E$13,IF(R135&lt;'Grading Scale'!G$12,'Grading Scale'!E$11,IF(R135&lt;'Grading Scale'!G$11,'Grading Scale'!E$9,IF(R135&lt;'Grading Scale'!G$10,'Grading Scale'!E$7,IF(R135&lt;'Grading Scale'!G$9,'Grading Scale'!E$5,'Grading Scale'!E$3))))),IF(R135&lt;'Grading Scale'!G$7,'Grading Scale'!B$13,IF(R135&lt;'Grading Scale'!G$6,'Grading Scale'!B$11,IF(R135&lt;'Grading Scale'!G$5,'Grading Scale'!B$9,IF(R135&lt;'Grading Scale'!G$4,'Grading Scale'!B$7,IF(R135&lt;'Grading Scale'!G$3,'Grading Scale'!B$5,'Grading Scale'!B$3))))))</f>
        <v>3</v>
      </c>
      <c r="T135" s="14">
        <f>Scores!B126</f>
        <v>113</v>
      </c>
      <c r="U135" s="14" t="str">
        <f>IF(S135&gt;='Grading Scale'!B$13,IF(S135='Grading Scale'!B$3,'Grading Scale'!C$3,IF(S135='Grading Scale'!B$5,'Grading Scale'!C$5,IF(S135='Grading Scale'!B$7,'Grading Scale'!C$7,IF(S135='Grading Scale'!B$9,'Grading Scale'!C$9,IF(S135='Grading Scale'!B$11,'Grading Scale'!C$11,'Grading Scale'!C$13))))),IF(S135='Grading Scale'!E$3,'Grading Scale'!F$3,IF(S135='Grading Scale'!E$5,'Grading Scale'!F$5,IF(S135='Grading Scale'!E$7,'Grading Scale'!F$7,IF(S135='Grading Scale'!E$9,'Grading Scale'!F$9,IF(S135='Grading Scale'!E$11,'Grading Scale'!F$11,'Grading Scale'!F$13))))))</f>
        <v>B    </v>
      </c>
      <c r="V135" s="14" t="str">
        <f t="shared" si="12"/>
        <v> </v>
      </c>
      <c r="W135" s="12"/>
      <c r="X135" s="11">
        <f t="shared" si="13"/>
      </c>
      <c r="Y135" s="11"/>
    </row>
    <row r="136" spans="1:25" s="3" customFormat="1" ht="12.75">
      <c r="A136" s="14" t="str">
        <f>Scores!A127</f>
        <v>yes</v>
      </c>
      <c r="B136" s="14">
        <f>Scores!B127</f>
        <v>114</v>
      </c>
      <c r="C136" s="14">
        <f>Scores!C127</f>
        <v>86</v>
      </c>
      <c r="D136" s="14">
        <f>Scores!D127</f>
        <v>14</v>
      </c>
      <c r="E136" s="14">
        <f>Scores!E127</f>
        <v>13</v>
      </c>
      <c r="F136" s="14">
        <f>Scores!F127</f>
        <v>26</v>
      </c>
      <c r="G136" s="14">
        <f>Scores!G127</f>
        <v>33</v>
      </c>
      <c r="H136" s="14">
        <f>Scores!H127</f>
        <v>0</v>
      </c>
      <c r="I136" s="14">
        <f>Scores!I127</f>
        <v>0</v>
      </c>
      <c r="J136" s="14">
        <f>Scores!J127</f>
        <v>0</v>
      </c>
      <c r="K136" s="14">
        <f>Scores!K127</f>
        <v>0</v>
      </c>
      <c r="L136" s="14">
        <f>Scores!L127</f>
        <v>0</v>
      </c>
      <c r="M136" s="14" t="str">
        <f>Scores!M127</f>
        <v>o</v>
      </c>
      <c r="N136" s="14">
        <f>Scores!N127</f>
        <v>0</v>
      </c>
      <c r="O136" s="14">
        <f>Scores!O127</f>
        <v>0</v>
      </c>
      <c r="P136" s="14">
        <f t="shared" si="9"/>
        <v>-28.47785610392724</v>
      </c>
      <c r="Q136" s="14">
        <f t="shared" si="10"/>
        <v>2.9048039473569087</v>
      </c>
      <c r="R136" s="14">
        <f t="shared" si="11"/>
        <v>2.9048039473569087</v>
      </c>
      <c r="S136" s="29">
        <f>IF(R136&lt;'Grading Scale'!G$8,IF(R136&lt;'Grading Scale'!G$13,'Grading Scale'!E$13,IF(R136&lt;'Grading Scale'!G$12,'Grading Scale'!E$11,IF(R136&lt;'Grading Scale'!G$11,'Grading Scale'!E$9,IF(R136&lt;'Grading Scale'!G$10,'Grading Scale'!E$7,IF(R136&lt;'Grading Scale'!G$9,'Grading Scale'!E$5,'Grading Scale'!E$3))))),IF(R136&lt;'Grading Scale'!G$7,'Grading Scale'!B$13,IF(R136&lt;'Grading Scale'!G$6,'Grading Scale'!B$11,IF(R136&lt;'Grading Scale'!G$5,'Grading Scale'!B$9,IF(R136&lt;'Grading Scale'!G$4,'Grading Scale'!B$7,IF(R136&lt;'Grading Scale'!G$3,'Grading Scale'!B$5,'Grading Scale'!B$3))))))</f>
        <v>3</v>
      </c>
      <c r="T136" s="14">
        <f>Scores!B127</f>
        <v>114</v>
      </c>
      <c r="U136" s="14" t="str">
        <f>IF(S136&gt;='Grading Scale'!B$13,IF(S136='Grading Scale'!B$3,'Grading Scale'!C$3,IF(S136='Grading Scale'!B$5,'Grading Scale'!C$5,IF(S136='Grading Scale'!B$7,'Grading Scale'!C$7,IF(S136='Grading Scale'!B$9,'Grading Scale'!C$9,IF(S136='Grading Scale'!B$11,'Grading Scale'!C$11,'Grading Scale'!C$13))))),IF(S136='Grading Scale'!E$3,'Grading Scale'!F$3,IF(S136='Grading Scale'!E$5,'Grading Scale'!F$5,IF(S136='Grading Scale'!E$7,'Grading Scale'!F$7,IF(S136='Grading Scale'!E$9,'Grading Scale'!F$9,IF(S136='Grading Scale'!E$11,'Grading Scale'!F$11,'Grading Scale'!F$13))))))</f>
        <v>B    </v>
      </c>
      <c r="V136" s="14" t="str">
        <f t="shared" si="12"/>
        <v> </v>
      </c>
      <c r="W136" s="12"/>
      <c r="X136" s="11">
        <f t="shared" si="13"/>
      </c>
      <c r="Y136" s="11"/>
    </row>
    <row r="137" spans="1:25" s="3" customFormat="1" ht="12.75">
      <c r="A137" s="14" t="str">
        <f>Scores!A128</f>
        <v>yes</v>
      </c>
      <c r="B137" s="14">
        <f>Scores!B128</f>
        <v>115</v>
      </c>
      <c r="C137" s="14">
        <f>Scores!C128</f>
        <v>86</v>
      </c>
      <c r="D137" s="14">
        <f>Scores!D128</f>
        <v>20</v>
      </c>
      <c r="E137" s="14">
        <f>Scores!E128</f>
        <v>10</v>
      </c>
      <c r="F137" s="14">
        <f>Scores!F128</f>
        <v>29</v>
      </c>
      <c r="G137" s="14">
        <f>Scores!G128</f>
        <v>27</v>
      </c>
      <c r="H137" s="14">
        <f>Scores!H128</f>
        <v>0</v>
      </c>
      <c r="I137" s="14">
        <f>Scores!I128</f>
        <v>0</v>
      </c>
      <c r="J137" s="14">
        <f>Scores!J128</f>
        <v>0</v>
      </c>
      <c r="K137" s="14">
        <f>Scores!K128</f>
        <v>0</v>
      </c>
      <c r="L137" s="14">
        <f>Scores!L128</f>
        <v>0</v>
      </c>
      <c r="M137" s="14" t="str">
        <f>Scores!M128</f>
        <v>o</v>
      </c>
      <c r="N137" s="14">
        <f>Scores!N128</f>
        <v>0</v>
      </c>
      <c r="O137" s="14">
        <f>Scores!O128</f>
        <v>0</v>
      </c>
      <c r="P137" s="14">
        <f t="shared" si="9"/>
        <v>-28.860185978181214</v>
      </c>
      <c r="Q137" s="14">
        <f t="shared" si="10"/>
        <v>2.900223214754464</v>
      </c>
      <c r="R137" s="14">
        <f t="shared" si="11"/>
        <v>2.900223214754464</v>
      </c>
      <c r="S137" s="29">
        <f>IF(R137&lt;'Grading Scale'!G$8,IF(R137&lt;'Grading Scale'!G$13,'Grading Scale'!E$13,IF(R137&lt;'Grading Scale'!G$12,'Grading Scale'!E$11,IF(R137&lt;'Grading Scale'!G$11,'Grading Scale'!E$9,IF(R137&lt;'Grading Scale'!G$10,'Grading Scale'!E$7,IF(R137&lt;'Grading Scale'!G$9,'Grading Scale'!E$5,'Grading Scale'!E$3))))),IF(R137&lt;'Grading Scale'!G$7,'Grading Scale'!B$13,IF(R137&lt;'Grading Scale'!G$6,'Grading Scale'!B$11,IF(R137&lt;'Grading Scale'!G$5,'Grading Scale'!B$9,IF(R137&lt;'Grading Scale'!G$4,'Grading Scale'!B$7,IF(R137&lt;'Grading Scale'!G$3,'Grading Scale'!B$5,'Grading Scale'!B$3))))))</f>
        <v>3</v>
      </c>
      <c r="T137" s="14">
        <f>Scores!B128</f>
        <v>115</v>
      </c>
      <c r="U137" s="14" t="str">
        <f>IF(S137&gt;='Grading Scale'!B$13,IF(S137='Grading Scale'!B$3,'Grading Scale'!C$3,IF(S137='Grading Scale'!B$5,'Grading Scale'!C$5,IF(S137='Grading Scale'!B$7,'Grading Scale'!C$7,IF(S137='Grading Scale'!B$9,'Grading Scale'!C$9,IF(S137='Grading Scale'!B$11,'Grading Scale'!C$11,'Grading Scale'!C$13))))),IF(S137='Grading Scale'!E$3,'Grading Scale'!F$3,IF(S137='Grading Scale'!E$5,'Grading Scale'!F$5,IF(S137='Grading Scale'!E$7,'Grading Scale'!F$7,IF(S137='Grading Scale'!E$9,'Grading Scale'!F$9,IF(S137='Grading Scale'!E$11,'Grading Scale'!F$11,'Grading Scale'!F$13))))))</f>
        <v>B    </v>
      </c>
      <c r="V137" s="14" t="str">
        <f t="shared" si="12"/>
        <v> </v>
      </c>
      <c r="W137" s="12"/>
      <c r="X137" s="11">
        <f t="shared" si="13"/>
      </c>
      <c r="Y137" s="11"/>
    </row>
    <row r="138" spans="1:25" s="3" customFormat="1" ht="12.75">
      <c r="A138" s="14" t="str">
        <f>Scores!A129</f>
        <v>yes</v>
      </c>
      <c r="B138" s="14">
        <f>Scores!B129</f>
        <v>116</v>
      </c>
      <c r="C138" s="14">
        <f>Scores!C129</f>
        <v>86</v>
      </c>
      <c r="D138" s="14">
        <f>Scores!D129</f>
        <v>19</v>
      </c>
      <c r="E138" s="14">
        <f>Scores!E129</f>
        <v>12</v>
      </c>
      <c r="F138" s="14">
        <f>Scores!F129</f>
        <v>21</v>
      </c>
      <c r="G138" s="14">
        <f>Scores!G129</f>
        <v>34</v>
      </c>
      <c r="H138" s="14">
        <f>Scores!H129</f>
        <v>0</v>
      </c>
      <c r="I138" s="14">
        <f>Scores!I129</f>
        <v>0</v>
      </c>
      <c r="J138" s="14">
        <f>Scores!J129</f>
        <v>0</v>
      </c>
      <c r="K138" s="14">
        <f>Scores!K129</f>
        <v>0</v>
      </c>
      <c r="L138" s="14">
        <f>Scores!L129</f>
        <v>0</v>
      </c>
      <c r="M138" s="14" t="str">
        <f>Scores!M129</f>
        <v>o</v>
      </c>
      <c r="N138" s="14">
        <f>Scores!N129</f>
        <v>0</v>
      </c>
      <c r="O138" s="14">
        <f>Scores!O129</f>
        <v>0</v>
      </c>
      <c r="P138" s="14">
        <f t="shared" si="9"/>
        <v>-29.934228629636014</v>
      </c>
      <c r="Q138" s="14">
        <f t="shared" si="10"/>
        <v>2.887355001932918</v>
      </c>
      <c r="R138" s="14">
        <f t="shared" si="11"/>
        <v>2.887355001932918</v>
      </c>
      <c r="S138" s="29">
        <f>IF(R138&lt;'Grading Scale'!G$8,IF(R138&lt;'Grading Scale'!G$13,'Grading Scale'!E$13,IF(R138&lt;'Grading Scale'!G$12,'Grading Scale'!E$11,IF(R138&lt;'Grading Scale'!G$11,'Grading Scale'!E$9,IF(R138&lt;'Grading Scale'!G$10,'Grading Scale'!E$7,IF(R138&lt;'Grading Scale'!G$9,'Grading Scale'!E$5,'Grading Scale'!E$3))))),IF(R138&lt;'Grading Scale'!G$7,'Grading Scale'!B$13,IF(R138&lt;'Grading Scale'!G$6,'Grading Scale'!B$11,IF(R138&lt;'Grading Scale'!G$5,'Grading Scale'!B$9,IF(R138&lt;'Grading Scale'!G$4,'Grading Scale'!B$7,IF(R138&lt;'Grading Scale'!G$3,'Grading Scale'!B$5,'Grading Scale'!B$3))))))</f>
        <v>3</v>
      </c>
      <c r="T138" s="14">
        <f>Scores!B129</f>
        <v>116</v>
      </c>
      <c r="U138" s="14" t="str">
        <f>IF(S138&gt;='Grading Scale'!B$13,IF(S138='Grading Scale'!B$3,'Grading Scale'!C$3,IF(S138='Grading Scale'!B$5,'Grading Scale'!C$5,IF(S138='Grading Scale'!B$7,'Grading Scale'!C$7,IF(S138='Grading Scale'!B$9,'Grading Scale'!C$9,IF(S138='Grading Scale'!B$11,'Grading Scale'!C$11,'Grading Scale'!C$13))))),IF(S138='Grading Scale'!E$3,'Grading Scale'!F$3,IF(S138='Grading Scale'!E$5,'Grading Scale'!F$5,IF(S138='Grading Scale'!E$7,'Grading Scale'!F$7,IF(S138='Grading Scale'!E$9,'Grading Scale'!F$9,IF(S138='Grading Scale'!E$11,'Grading Scale'!F$11,'Grading Scale'!F$13))))))</f>
        <v>B    </v>
      </c>
      <c r="V138" s="14" t="str">
        <f t="shared" si="12"/>
        <v> </v>
      </c>
      <c r="W138" s="12"/>
      <c r="X138" s="11">
        <f t="shared" si="13"/>
      </c>
      <c r="Y138" s="11"/>
    </row>
    <row r="139" spans="1:25" s="3" customFormat="1" ht="12.75">
      <c r="A139" s="14" t="str">
        <f>Scores!A130</f>
        <v>yes</v>
      </c>
      <c r="B139" s="14">
        <f>Scores!B130</f>
        <v>117</v>
      </c>
      <c r="C139" s="14">
        <f>Scores!C130</f>
        <v>85</v>
      </c>
      <c r="D139" s="14">
        <f>Scores!D130</f>
        <v>15</v>
      </c>
      <c r="E139" s="14">
        <f>Scores!E130</f>
        <v>14</v>
      </c>
      <c r="F139" s="14">
        <f>Scores!F130</f>
        <v>24</v>
      </c>
      <c r="G139" s="14">
        <f>Scores!G130</f>
        <v>32</v>
      </c>
      <c r="H139" s="14">
        <f>Scores!H130</f>
        <v>0</v>
      </c>
      <c r="I139" s="14">
        <f>Scores!I130</f>
        <v>0</v>
      </c>
      <c r="J139" s="14">
        <f>Scores!J130</f>
        <v>0</v>
      </c>
      <c r="K139" s="14">
        <f>Scores!K130</f>
        <v>0</v>
      </c>
      <c r="L139" s="14">
        <f>Scores!L130</f>
        <v>0</v>
      </c>
      <c r="M139" s="14" t="str">
        <f>Scores!M130</f>
        <v>o</v>
      </c>
      <c r="N139" s="14">
        <f>Scores!N130</f>
        <v>0</v>
      </c>
      <c r="O139" s="14">
        <f>Scores!O130</f>
        <v>0</v>
      </c>
      <c r="P139" s="14">
        <f t="shared" si="9"/>
        <v>-30.608829084674746</v>
      </c>
      <c r="Q139" s="14">
        <f t="shared" si="10"/>
        <v>2.8792725461634086</v>
      </c>
      <c r="R139" s="14">
        <f t="shared" si="11"/>
        <v>2.8792725461634086</v>
      </c>
      <c r="S139" s="29">
        <f>IF(R139&lt;'Grading Scale'!G$8,IF(R139&lt;'Grading Scale'!G$13,'Grading Scale'!E$13,IF(R139&lt;'Grading Scale'!G$12,'Grading Scale'!E$11,IF(R139&lt;'Grading Scale'!G$11,'Grading Scale'!E$9,IF(R139&lt;'Grading Scale'!G$10,'Grading Scale'!E$7,IF(R139&lt;'Grading Scale'!G$9,'Grading Scale'!E$5,'Grading Scale'!E$3))))),IF(R139&lt;'Grading Scale'!G$7,'Grading Scale'!B$13,IF(R139&lt;'Grading Scale'!G$6,'Grading Scale'!B$11,IF(R139&lt;'Grading Scale'!G$5,'Grading Scale'!B$9,IF(R139&lt;'Grading Scale'!G$4,'Grading Scale'!B$7,IF(R139&lt;'Grading Scale'!G$3,'Grading Scale'!B$5,'Grading Scale'!B$3))))))</f>
        <v>3</v>
      </c>
      <c r="T139" s="14">
        <f>Scores!B130</f>
        <v>117</v>
      </c>
      <c r="U139" s="14" t="str">
        <f>IF(S139&gt;='Grading Scale'!B$13,IF(S139='Grading Scale'!B$3,'Grading Scale'!C$3,IF(S139='Grading Scale'!B$5,'Grading Scale'!C$5,IF(S139='Grading Scale'!B$7,'Grading Scale'!C$7,IF(S139='Grading Scale'!B$9,'Grading Scale'!C$9,IF(S139='Grading Scale'!B$11,'Grading Scale'!C$11,'Grading Scale'!C$13))))),IF(S139='Grading Scale'!E$3,'Grading Scale'!F$3,IF(S139='Grading Scale'!E$5,'Grading Scale'!F$5,IF(S139='Grading Scale'!E$7,'Grading Scale'!F$7,IF(S139='Grading Scale'!E$9,'Grading Scale'!F$9,IF(S139='Grading Scale'!E$11,'Grading Scale'!F$11,'Grading Scale'!F$13))))))</f>
        <v>B    </v>
      </c>
      <c r="V139" s="14" t="str">
        <f t="shared" si="12"/>
        <v> </v>
      </c>
      <c r="W139" s="12"/>
      <c r="X139" s="11">
        <f t="shared" si="13"/>
      </c>
      <c r="Y139" s="11"/>
    </row>
    <row r="140" spans="1:25" s="3" customFormat="1" ht="12.75">
      <c r="A140" s="14" t="str">
        <f>Scores!A131</f>
        <v>yes</v>
      </c>
      <c r="B140" s="14">
        <f>Scores!B131</f>
        <v>118</v>
      </c>
      <c r="C140" s="14">
        <f>Scores!C131</f>
        <v>84</v>
      </c>
      <c r="D140" s="14">
        <f>Scores!D131</f>
        <v>14</v>
      </c>
      <c r="E140" s="14">
        <f>Scores!E131</f>
        <v>11</v>
      </c>
      <c r="F140" s="14">
        <f>Scores!F131</f>
        <v>28</v>
      </c>
      <c r="G140" s="14">
        <f>Scores!G131</f>
        <v>31</v>
      </c>
      <c r="H140" s="14">
        <f>Scores!H131</f>
        <v>0</v>
      </c>
      <c r="I140" s="14">
        <f>Scores!I131</f>
        <v>0</v>
      </c>
      <c r="J140" s="14">
        <f>Scores!J131</f>
        <v>0</v>
      </c>
      <c r="K140" s="14">
        <f>Scores!K131</f>
        <v>0</v>
      </c>
      <c r="L140" s="14">
        <f>Scores!L131</f>
        <v>0</v>
      </c>
      <c r="M140" s="14" t="str">
        <f>Scores!M131</f>
        <v>o</v>
      </c>
      <c r="N140" s="14">
        <f>Scores!N131</f>
        <v>0</v>
      </c>
      <c r="O140" s="14">
        <f>Scores!O131</f>
        <v>0</v>
      </c>
      <c r="P140" s="14">
        <f t="shared" si="9"/>
        <v>-31.738923911053064</v>
      </c>
      <c r="Q140" s="14">
        <f t="shared" si="10"/>
        <v>2.8657327666074788</v>
      </c>
      <c r="R140" s="14">
        <f t="shared" si="11"/>
        <v>2.8657327666074788</v>
      </c>
      <c r="S140" s="29">
        <f>IF(R140&lt;'Grading Scale'!G$8,IF(R140&lt;'Grading Scale'!G$13,'Grading Scale'!E$13,IF(R140&lt;'Grading Scale'!G$12,'Grading Scale'!E$11,IF(R140&lt;'Grading Scale'!G$11,'Grading Scale'!E$9,IF(R140&lt;'Grading Scale'!G$10,'Grading Scale'!E$7,IF(R140&lt;'Grading Scale'!G$9,'Grading Scale'!E$5,'Grading Scale'!E$3))))),IF(R140&lt;'Grading Scale'!G$7,'Grading Scale'!B$13,IF(R140&lt;'Grading Scale'!G$6,'Grading Scale'!B$11,IF(R140&lt;'Grading Scale'!G$5,'Grading Scale'!B$9,IF(R140&lt;'Grading Scale'!G$4,'Grading Scale'!B$7,IF(R140&lt;'Grading Scale'!G$3,'Grading Scale'!B$5,'Grading Scale'!B$3))))))</f>
        <v>3</v>
      </c>
      <c r="T140" s="14">
        <f>Scores!B131</f>
        <v>118</v>
      </c>
      <c r="U140" s="14" t="str">
        <f>IF(S140&gt;='Grading Scale'!B$13,IF(S140='Grading Scale'!B$3,'Grading Scale'!C$3,IF(S140='Grading Scale'!B$5,'Grading Scale'!C$5,IF(S140='Grading Scale'!B$7,'Grading Scale'!C$7,IF(S140='Grading Scale'!B$9,'Grading Scale'!C$9,IF(S140='Grading Scale'!B$11,'Grading Scale'!C$11,'Grading Scale'!C$13))))),IF(S140='Grading Scale'!E$3,'Grading Scale'!F$3,IF(S140='Grading Scale'!E$5,'Grading Scale'!F$5,IF(S140='Grading Scale'!E$7,'Grading Scale'!F$7,IF(S140='Grading Scale'!E$9,'Grading Scale'!F$9,IF(S140='Grading Scale'!E$11,'Grading Scale'!F$11,'Grading Scale'!F$13))))))</f>
        <v>B    </v>
      </c>
      <c r="V140" s="14" t="str">
        <f t="shared" si="12"/>
        <v> </v>
      </c>
      <c r="W140" s="12"/>
      <c r="X140" s="11">
        <f t="shared" si="13"/>
      </c>
      <c r="Y140" s="11"/>
    </row>
    <row r="141" spans="1:25" s="3" customFormat="1" ht="12.75">
      <c r="A141" s="14" t="str">
        <f>Scores!A132</f>
        <v>yes</v>
      </c>
      <c r="B141" s="14">
        <f>Scores!B132</f>
        <v>119</v>
      </c>
      <c r="C141" s="14">
        <f>Scores!C132</f>
        <v>84</v>
      </c>
      <c r="D141" s="14">
        <f>Scores!D132</f>
        <v>15</v>
      </c>
      <c r="E141" s="14">
        <f>Scores!E132</f>
        <v>14</v>
      </c>
      <c r="F141" s="14">
        <f>Scores!F132</f>
        <v>24</v>
      </c>
      <c r="G141" s="14">
        <f>Scores!G132</f>
        <v>31</v>
      </c>
      <c r="H141" s="14">
        <f>Scores!H132</f>
        <v>0</v>
      </c>
      <c r="I141" s="14">
        <f>Scores!I132</f>
        <v>0</v>
      </c>
      <c r="J141" s="14">
        <f>Scores!J132</f>
        <v>0</v>
      </c>
      <c r="K141" s="14">
        <f>Scores!K132</f>
        <v>0</v>
      </c>
      <c r="L141" s="14">
        <f>Scores!L132</f>
        <v>0</v>
      </c>
      <c r="M141" s="14" t="str">
        <f>Scores!M132</f>
        <v>o</v>
      </c>
      <c r="N141" s="14">
        <f>Scores!N132</f>
        <v>0</v>
      </c>
      <c r="O141" s="14">
        <f>Scores!O132</f>
        <v>0</v>
      </c>
      <c r="P141" s="14">
        <f t="shared" si="9"/>
        <v>-32.34918078762208</v>
      </c>
      <c r="Q141" s="14">
        <f t="shared" si="10"/>
        <v>2.8584212177105472</v>
      </c>
      <c r="R141" s="14">
        <f t="shared" si="11"/>
        <v>2.8584212177105472</v>
      </c>
      <c r="S141" s="29">
        <f>IF(R141&lt;'Grading Scale'!G$8,IF(R141&lt;'Grading Scale'!G$13,'Grading Scale'!E$13,IF(R141&lt;'Grading Scale'!G$12,'Grading Scale'!E$11,IF(R141&lt;'Grading Scale'!G$11,'Grading Scale'!E$9,IF(R141&lt;'Grading Scale'!G$10,'Grading Scale'!E$7,IF(R141&lt;'Grading Scale'!G$9,'Grading Scale'!E$5,'Grading Scale'!E$3))))),IF(R141&lt;'Grading Scale'!G$7,'Grading Scale'!B$13,IF(R141&lt;'Grading Scale'!G$6,'Grading Scale'!B$11,IF(R141&lt;'Grading Scale'!G$5,'Grading Scale'!B$9,IF(R141&lt;'Grading Scale'!G$4,'Grading Scale'!B$7,IF(R141&lt;'Grading Scale'!G$3,'Grading Scale'!B$5,'Grading Scale'!B$3))))))</f>
        <v>3</v>
      </c>
      <c r="T141" s="14">
        <f>Scores!B132</f>
        <v>119</v>
      </c>
      <c r="U141" s="14" t="str">
        <f>IF(S141&gt;='Grading Scale'!B$13,IF(S141='Grading Scale'!B$3,'Grading Scale'!C$3,IF(S141='Grading Scale'!B$5,'Grading Scale'!C$5,IF(S141='Grading Scale'!B$7,'Grading Scale'!C$7,IF(S141='Grading Scale'!B$9,'Grading Scale'!C$9,IF(S141='Grading Scale'!B$11,'Grading Scale'!C$11,'Grading Scale'!C$13))))),IF(S141='Grading Scale'!E$3,'Grading Scale'!F$3,IF(S141='Grading Scale'!E$5,'Grading Scale'!F$5,IF(S141='Grading Scale'!E$7,'Grading Scale'!F$7,IF(S141='Grading Scale'!E$9,'Grading Scale'!F$9,IF(S141='Grading Scale'!E$11,'Grading Scale'!F$11,'Grading Scale'!F$13))))))</f>
        <v>B    </v>
      </c>
      <c r="V141" s="14" t="str">
        <f t="shared" si="12"/>
        <v> </v>
      </c>
      <c r="W141" s="12"/>
      <c r="X141" s="11">
        <f t="shared" si="13"/>
      </c>
      <c r="Y141" s="11"/>
    </row>
    <row r="142" spans="1:25" s="3" customFormat="1" ht="12.75">
      <c r="A142" s="14" t="str">
        <f>Scores!A133</f>
        <v>yes</v>
      </c>
      <c r="B142" s="14">
        <f>Scores!B133</f>
        <v>120</v>
      </c>
      <c r="C142" s="14">
        <f>Scores!C133</f>
        <v>83</v>
      </c>
      <c r="D142" s="14">
        <f>Scores!D133</f>
        <v>15</v>
      </c>
      <c r="E142" s="14">
        <f>Scores!E133</f>
        <v>13</v>
      </c>
      <c r="F142" s="14">
        <f>Scores!F133</f>
        <v>27</v>
      </c>
      <c r="G142" s="14">
        <f>Scores!G133</f>
        <v>28</v>
      </c>
      <c r="H142" s="14">
        <f>Scores!H133</f>
        <v>0</v>
      </c>
      <c r="I142" s="14">
        <f>Scores!I133</f>
        <v>0</v>
      </c>
      <c r="J142" s="14">
        <f>Scores!J133</f>
        <v>0</v>
      </c>
      <c r="K142" s="14">
        <f>Scores!K133</f>
        <v>0</v>
      </c>
      <c r="L142" s="14">
        <f>Scores!L133</f>
        <v>0</v>
      </c>
      <c r="M142" s="14" t="str">
        <f>Scores!M133</f>
        <v>o</v>
      </c>
      <c r="N142" s="14">
        <f>Scores!N133</f>
        <v>0</v>
      </c>
      <c r="O142" s="14">
        <f>Scores!O133</f>
        <v>0</v>
      </c>
      <c r="P142" s="14">
        <f t="shared" si="9"/>
        <v>-33.65536882515594</v>
      </c>
      <c r="Q142" s="14">
        <f t="shared" si="10"/>
        <v>2.842771647715188</v>
      </c>
      <c r="R142" s="14">
        <f t="shared" si="11"/>
        <v>2.842771647715188</v>
      </c>
      <c r="S142" s="29">
        <f>IF(R142&lt;'Grading Scale'!G$8,IF(R142&lt;'Grading Scale'!G$13,'Grading Scale'!E$13,IF(R142&lt;'Grading Scale'!G$12,'Grading Scale'!E$11,IF(R142&lt;'Grading Scale'!G$11,'Grading Scale'!E$9,IF(R142&lt;'Grading Scale'!G$10,'Grading Scale'!E$7,IF(R142&lt;'Grading Scale'!G$9,'Grading Scale'!E$5,'Grading Scale'!E$3))))),IF(R142&lt;'Grading Scale'!G$7,'Grading Scale'!B$13,IF(R142&lt;'Grading Scale'!G$6,'Grading Scale'!B$11,IF(R142&lt;'Grading Scale'!G$5,'Grading Scale'!B$9,IF(R142&lt;'Grading Scale'!G$4,'Grading Scale'!B$7,IF(R142&lt;'Grading Scale'!G$3,'Grading Scale'!B$5,'Grading Scale'!B$3))))))</f>
        <v>2.7</v>
      </c>
      <c r="T142" s="14">
        <f>Scores!B133</f>
        <v>120</v>
      </c>
      <c r="U142" s="14" t="str">
        <f>IF(S142&gt;='Grading Scale'!B$13,IF(S142='Grading Scale'!B$3,'Grading Scale'!C$3,IF(S142='Grading Scale'!B$5,'Grading Scale'!C$5,IF(S142='Grading Scale'!B$7,'Grading Scale'!C$7,IF(S142='Grading Scale'!B$9,'Grading Scale'!C$9,IF(S142='Grading Scale'!B$11,'Grading Scale'!C$11,'Grading Scale'!C$13))))),IF(S142='Grading Scale'!E$3,'Grading Scale'!F$3,IF(S142='Grading Scale'!E$5,'Grading Scale'!F$5,IF(S142='Grading Scale'!E$7,'Grading Scale'!F$7,IF(S142='Grading Scale'!E$9,'Grading Scale'!F$9,IF(S142='Grading Scale'!E$11,'Grading Scale'!F$11,'Grading Scale'!F$13))))))</f>
        <v>B-   </v>
      </c>
      <c r="V142" s="14" t="str">
        <f t="shared" si="12"/>
        <v> </v>
      </c>
      <c r="W142" s="12"/>
      <c r="X142" s="11">
        <f t="shared" si="13"/>
      </c>
      <c r="Y142" s="11"/>
    </row>
    <row r="143" spans="1:25" s="3" customFormat="1" ht="12.75">
      <c r="A143" s="14" t="str">
        <f>Scores!A134</f>
        <v>yes</v>
      </c>
      <c r="B143" s="14">
        <f>Scores!B134</f>
        <v>121</v>
      </c>
      <c r="C143" s="14">
        <f>Scores!C134</f>
        <v>84</v>
      </c>
      <c r="D143" s="14">
        <f>Scores!D134</f>
        <v>22</v>
      </c>
      <c r="E143" s="14">
        <f>Scores!E134</f>
        <v>14</v>
      </c>
      <c r="F143" s="14">
        <f>Scores!F134</f>
        <v>21</v>
      </c>
      <c r="G143" s="14">
        <f>Scores!G134</f>
        <v>27</v>
      </c>
      <c r="H143" s="14">
        <f>Scores!H134</f>
        <v>0</v>
      </c>
      <c r="I143" s="14">
        <f>Scores!I134</f>
        <v>0</v>
      </c>
      <c r="J143" s="14">
        <f>Scores!J134</f>
        <v>0</v>
      </c>
      <c r="K143" s="14">
        <f>Scores!K134</f>
        <v>0</v>
      </c>
      <c r="L143" s="14">
        <f>Scores!L134</f>
        <v>0</v>
      </c>
      <c r="M143" s="14" t="str">
        <f>Scores!M134</f>
        <v>o</v>
      </c>
      <c r="N143" s="14">
        <f>Scores!N134</f>
        <v>0</v>
      </c>
      <c r="O143" s="14">
        <f>Scores!O134</f>
        <v>0</v>
      </c>
      <c r="P143" s="14">
        <f t="shared" si="9"/>
        <v>-33.66611340447412</v>
      </c>
      <c r="Q143" s="14">
        <f t="shared" si="10"/>
        <v>2.8426429158318154</v>
      </c>
      <c r="R143" s="14">
        <f t="shared" si="11"/>
        <v>2.8426429158318154</v>
      </c>
      <c r="S143" s="29">
        <f>IF(R143&lt;'Grading Scale'!G$8,IF(R143&lt;'Grading Scale'!G$13,'Grading Scale'!E$13,IF(R143&lt;'Grading Scale'!G$12,'Grading Scale'!E$11,IF(R143&lt;'Grading Scale'!G$11,'Grading Scale'!E$9,IF(R143&lt;'Grading Scale'!G$10,'Grading Scale'!E$7,IF(R143&lt;'Grading Scale'!G$9,'Grading Scale'!E$5,'Grading Scale'!E$3))))),IF(R143&lt;'Grading Scale'!G$7,'Grading Scale'!B$13,IF(R143&lt;'Grading Scale'!G$6,'Grading Scale'!B$11,IF(R143&lt;'Grading Scale'!G$5,'Grading Scale'!B$9,IF(R143&lt;'Grading Scale'!G$4,'Grading Scale'!B$7,IF(R143&lt;'Grading Scale'!G$3,'Grading Scale'!B$5,'Grading Scale'!B$3))))))</f>
        <v>2.7</v>
      </c>
      <c r="T143" s="14">
        <f>Scores!B134</f>
        <v>121</v>
      </c>
      <c r="U143" s="14" t="str">
        <f>IF(S143&gt;='Grading Scale'!B$13,IF(S143='Grading Scale'!B$3,'Grading Scale'!C$3,IF(S143='Grading Scale'!B$5,'Grading Scale'!C$5,IF(S143='Grading Scale'!B$7,'Grading Scale'!C$7,IF(S143='Grading Scale'!B$9,'Grading Scale'!C$9,IF(S143='Grading Scale'!B$11,'Grading Scale'!C$11,'Grading Scale'!C$13))))),IF(S143='Grading Scale'!E$3,'Grading Scale'!F$3,IF(S143='Grading Scale'!E$5,'Grading Scale'!F$5,IF(S143='Grading Scale'!E$7,'Grading Scale'!F$7,IF(S143='Grading Scale'!E$9,'Grading Scale'!F$9,IF(S143='Grading Scale'!E$11,'Grading Scale'!F$11,'Grading Scale'!F$13))))))</f>
        <v>B-   </v>
      </c>
      <c r="V143" s="14" t="str">
        <f t="shared" si="12"/>
        <v> </v>
      </c>
      <c r="W143" s="12"/>
      <c r="X143" s="11">
        <f t="shared" si="13"/>
      </c>
      <c r="Y143" s="11"/>
    </row>
    <row r="144" spans="1:25" s="3" customFormat="1" ht="12.75">
      <c r="A144" s="14" t="str">
        <f>Scores!A135</f>
        <v>yes</v>
      </c>
      <c r="B144" s="14">
        <f>Scores!B135</f>
        <v>122</v>
      </c>
      <c r="C144" s="14">
        <f>Scores!C135</f>
        <v>82</v>
      </c>
      <c r="D144" s="14">
        <f>Scores!D135</f>
        <v>13</v>
      </c>
      <c r="E144" s="14">
        <f>Scores!E135</f>
        <v>9</v>
      </c>
      <c r="F144" s="14">
        <f>Scores!F135</f>
        <v>32</v>
      </c>
      <c r="G144" s="14">
        <f>Scores!G135</f>
        <v>28</v>
      </c>
      <c r="H144" s="14">
        <f>Scores!H135</f>
        <v>0</v>
      </c>
      <c r="I144" s="14">
        <f>Scores!I135</f>
        <v>0</v>
      </c>
      <c r="J144" s="14">
        <f>Scores!J135</f>
        <v>0</v>
      </c>
      <c r="K144" s="14">
        <f>Scores!K135</f>
        <v>0</v>
      </c>
      <c r="L144" s="14">
        <f>Scores!L135</f>
        <v>0</v>
      </c>
      <c r="M144" s="14" t="str">
        <f>Scores!M135</f>
        <v>o</v>
      </c>
      <c r="N144" s="14">
        <f>Scores!N135</f>
        <v>0</v>
      </c>
      <c r="O144" s="14">
        <f>Scores!O135</f>
        <v>0</v>
      </c>
      <c r="P144" s="14">
        <f t="shared" si="9"/>
        <v>-34.557015306748625</v>
      </c>
      <c r="Q144" s="14">
        <f t="shared" si="10"/>
        <v>2.831968930710219</v>
      </c>
      <c r="R144" s="14">
        <f t="shared" si="11"/>
        <v>2.831968930710219</v>
      </c>
      <c r="S144" s="29">
        <f>IF(R144&lt;'Grading Scale'!G$8,IF(R144&lt;'Grading Scale'!G$13,'Grading Scale'!E$13,IF(R144&lt;'Grading Scale'!G$12,'Grading Scale'!E$11,IF(R144&lt;'Grading Scale'!G$11,'Grading Scale'!E$9,IF(R144&lt;'Grading Scale'!G$10,'Grading Scale'!E$7,IF(R144&lt;'Grading Scale'!G$9,'Grading Scale'!E$5,'Grading Scale'!E$3))))),IF(R144&lt;'Grading Scale'!G$7,'Grading Scale'!B$13,IF(R144&lt;'Grading Scale'!G$6,'Grading Scale'!B$11,IF(R144&lt;'Grading Scale'!G$5,'Grading Scale'!B$9,IF(R144&lt;'Grading Scale'!G$4,'Grading Scale'!B$7,IF(R144&lt;'Grading Scale'!G$3,'Grading Scale'!B$5,'Grading Scale'!B$3))))))</f>
        <v>2.7</v>
      </c>
      <c r="T144" s="14">
        <f>Scores!B135</f>
        <v>122</v>
      </c>
      <c r="U144" s="14" t="str">
        <f>IF(S144&gt;='Grading Scale'!B$13,IF(S144='Grading Scale'!B$3,'Grading Scale'!C$3,IF(S144='Grading Scale'!B$5,'Grading Scale'!C$5,IF(S144='Grading Scale'!B$7,'Grading Scale'!C$7,IF(S144='Grading Scale'!B$9,'Grading Scale'!C$9,IF(S144='Grading Scale'!B$11,'Grading Scale'!C$11,'Grading Scale'!C$13))))),IF(S144='Grading Scale'!E$3,'Grading Scale'!F$3,IF(S144='Grading Scale'!E$5,'Grading Scale'!F$5,IF(S144='Grading Scale'!E$7,'Grading Scale'!F$7,IF(S144='Grading Scale'!E$9,'Grading Scale'!F$9,IF(S144='Grading Scale'!E$11,'Grading Scale'!F$11,'Grading Scale'!F$13))))))</f>
        <v>B-   </v>
      </c>
      <c r="V144" s="14" t="str">
        <f t="shared" si="12"/>
        <v> </v>
      </c>
      <c r="W144" s="12"/>
      <c r="X144" s="11">
        <f t="shared" si="13"/>
      </c>
      <c r="Y144" s="11"/>
    </row>
    <row r="145" spans="1:25" s="3" customFormat="1" ht="12.75">
      <c r="A145" s="14" t="str">
        <f>Scores!A136</f>
        <v>yes</v>
      </c>
      <c r="B145" s="14">
        <f>Scores!B136</f>
        <v>123</v>
      </c>
      <c r="C145" s="14">
        <f>Scores!C136</f>
        <v>82</v>
      </c>
      <c r="D145" s="14">
        <f>Scores!D136</f>
        <v>18</v>
      </c>
      <c r="E145" s="14">
        <f>Scores!E136</f>
        <v>10</v>
      </c>
      <c r="F145" s="14">
        <f>Scores!F136</f>
        <v>26</v>
      </c>
      <c r="G145" s="14">
        <f>Scores!G136</f>
        <v>28</v>
      </c>
      <c r="H145" s="14">
        <f>Scores!H136</f>
        <v>0</v>
      </c>
      <c r="I145" s="14">
        <f>Scores!I136</f>
        <v>0</v>
      </c>
      <c r="J145" s="14">
        <f>Scores!J136</f>
        <v>0</v>
      </c>
      <c r="K145" s="14">
        <f>Scores!K136</f>
        <v>0</v>
      </c>
      <c r="L145" s="14">
        <f>Scores!L136</f>
        <v>0</v>
      </c>
      <c r="M145" s="14" t="str">
        <f>Scores!M136</f>
        <v>o</v>
      </c>
      <c r="N145" s="14">
        <f>Scores!N136</f>
        <v>0</v>
      </c>
      <c r="O145" s="14">
        <f>Scores!O136</f>
        <v>0</v>
      </c>
      <c r="P145" s="14">
        <f t="shared" si="9"/>
        <v>-36.070850498211726</v>
      </c>
      <c r="Q145" s="14">
        <f t="shared" si="10"/>
        <v>2.8138315193196126</v>
      </c>
      <c r="R145" s="14">
        <f t="shared" si="11"/>
        <v>2.8138315193196126</v>
      </c>
      <c r="S145" s="29">
        <f>IF(R145&lt;'Grading Scale'!G$8,IF(R145&lt;'Grading Scale'!G$13,'Grading Scale'!E$13,IF(R145&lt;'Grading Scale'!G$12,'Grading Scale'!E$11,IF(R145&lt;'Grading Scale'!G$11,'Grading Scale'!E$9,IF(R145&lt;'Grading Scale'!G$10,'Grading Scale'!E$7,IF(R145&lt;'Grading Scale'!G$9,'Grading Scale'!E$5,'Grading Scale'!E$3))))),IF(R145&lt;'Grading Scale'!G$7,'Grading Scale'!B$13,IF(R145&lt;'Grading Scale'!G$6,'Grading Scale'!B$11,IF(R145&lt;'Grading Scale'!G$5,'Grading Scale'!B$9,IF(R145&lt;'Grading Scale'!G$4,'Grading Scale'!B$7,IF(R145&lt;'Grading Scale'!G$3,'Grading Scale'!B$5,'Grading Scale'!B$3))))))</f>
        <v>2.7</v>
      </c>
      <c r="T145" s="14">
        <f>Scores!B136</f>
        <v>123</v>
      </c>
      <c r="U145" s="14" t="str">
        <f>IF(S145&gt;='Grading Scale'!B$13,IF(S145='Grading Scale'!B$3,'Grading Scale'!C$3,IF(S145='Grading Scale'!B$5,'Grading Scale'!C$5,IF(S145='Grading Scale'!B$7,'Grading Scale'!C$7,IF(S145='Grading Scale'!B$9,'Grading Scale'!C$9,IF(S145='Grading Scale'!B$11,'Grading Scale'!C$11,'Grading Scale'!C$13))))),IF(S145='Grading Scale'!E$3,'Grading Scale'!F$3,IF(S145='Grading Scale'!E$5,'Grading Scale'!F$5,IF(S145='Grading Scale'!E$7,'Grading Scale'!F$7,IF(S145='Grading Scale'!E$9,'Grading Scale'!F$9,IF(S145='Grading Scale'!E$11,'Grading Scale'!F$11,'Grading Scale'!F$13))))))</f>
        <v>B-   </v>
      </c>
      <c r="V145" s="14" t="str">
        <f t="shared" si="12"/>
        <v> </v>
      </c>
      <c r="W145" s="12"/>
      <c r="X145" s="11">
        <f t="shared" si="13"/>
      </c>
      <c r="Y145" s="11"/>
    </row>
    <row r="146" spans="1:25" s="3" customFormat="1" ht="12.75">
      <c r="A146" s="14" t="str">
        <f>Scores!A137</f>
        <v>yes</v>
      </c>
      <c r="B146" s="14">
        <f>Scores!B137</f>
        <v>124</v>
      </c>
      <c r="C146" s="14">
        <f>Scores!C137</f>
        <v>81</v>
      </c>
      <c r="D146" s="14">
        <f>Scores!D137</f>
        <v>15</v>
      </c>
      <c r="E146" s="14">
        <f>Scores!E137</f>
        <v>12</v>
      </c>
      <c r="F146" s="14">
        <f>Scores!F137</f>
        <v>28</v>
      </c>
      <c r="G146" s="14">
        <f>Scores!G137</f>
        <v>26</v>
      </c>
      <c r="H146" s="14">
        <f>Scores!H137</f>
        <v>0</v>
      </c>
      <c r="I146" s="14">
        <f>Scores!I137</f>
        <v>0</v>
      </c>
      <c r="J146" s="14">
        <f>Scores!J137</f>
        <v>0</v>
      </c>
      <c r="K146" s="14">
        <f>Scores!K137</f>
        <v>0</v>
      </c>
      <c r="L146" s="14">
        <f>Scores!L137</f>
        <v>0</v>
      </c>
      <c r="M146" s="14" t="str">
        <f>Scores!M137</f>
        <v>o</v>
      </c>
      <c r="N146" s="14">
        <f>Scores!N137</f>
        <v>0</v>
      </c>
      <c r="O146" s="14">
        <f>Scores!O137</f>
        <v>0</v>
      </c>
      <c r="P146" s="14">
        <f t="shared" si="9"/>
        <v>-37.02625443166619</v>
      </c>
      <c r="Q146" s="14">
        <f t="shared" si="10"/>
        <v>2.8023847288876116</v>
      </c>
      <c r="R146" s="14">
        <f t="shared" si="11"/>
        <v>2.8023847288876116</v>
      </c>
      <c r="S146" s="29">
        <f>IF(R146&lt;'Grading Scale'!G$8,IF(R146&lt;'Grading Scale'!G$13,'Grading Scale'!E$13,IF(R146&lt;'Grading Scale'!G$12,'Grading Scale'!E$11,IF(R146&lt;'Grading Scale'!G$11,'Grading Scale'!E$9,IF(R146&lt;'Grading Scale'!G$10,'Grading Scale'!E$7,IF(R146&lt;'Grading Scale'!G$9,'Grading Scale'!E$5,'Grading Scale'!E$3))))),IF(R146&lt;'Grading Scale'!G$7,'Grading Scale'!B$13,IF(R146&lt;'Grading Scale'!G$6,'Grading Scale'!B$11,IF(R146&lt;'Grading Scale'!G$5,'Grading Scale'!B$9,IF(R146&lt;'Grading Scale'!G$4,'Grading Scale'!B$7,IF(R146&lt;'Grading Scale'!G$3,'Grading Scale'!B$5,'Grading Scale'!B$3))))))</f>
        <v>2.7</v>
      </c>
      <c r="T146" s="14">
        <f>Scores!B137</f>
        <v>124</v>
      </c>
      <c r="U146" s="14" t="str">
        <f>IF(S146&gt;='Grading Scale'!B$13,IF(S146='Grading Scale'!B$3,'Grading Scale'!C$3,IF(S146='Grading Scale'!B$5,'Grading Scale'!C$5,IF(S146='Grading Scale'!B$7,'Grading Scale'!C$7,IF(S146='Grading Scale'!B$9,'Grading Scale'!C$9,IF(S146='Grading Scale'!B$11,'Grading Scale'!C$11,'Grading Scale'!C$13))))),IF(S146='Grading Scale'!E$3,'Grading Scale'!F$3,IF(S146='Grading Scale'!E$5,'Grading Scale'!F$5,IF(S146='Grading Scale'!E$7,'Grading Scale'!F$7,IF(S146='Grading Scale'!E$9,'Grading Scale'!F$9,IF(S146='Grading Scale'!E$11,'Grading Scale'!F$11,'Grading Scale'!F$13))))))</f>
        <v>B-   </v>
      </c>
      <c r="V146" s="14" t="str">
        <f t="shared" si="12"/>
        <v> </v>
      </c>
      <c r="W146" s="12"/>
      <c r="X146" s="11">
        <f t="shared" si="13"/>
      </c>
      <c r="Y146" s="11"/>
    </row>
    <row r="147" spans="1:25" s="3" customFormat="1" ht="12.75">
      <c r="A147" s="14" t="str">
        <f>Scores!A138</f>
        <v>yes</v>
      </c>
      <c r="B147" s="14">
        <f>Scores!B138</f>
        <v>125</v>
      </c>
      <c r="C147" s="14">
        <f>Scores!C138</f>
        <v>78</v>
      </c>
      <c r="D147" s="14">
        <f>Scores!D138</f>
        <v>12</v>
      </c>
      <c r="E147" s="14">
        <f>Scores!E138</f>
        <v>12</v>
      </c>
      <c r="F147" s="14">
        <f>Scores!F138</f>
        <v>25</v>
      </c>
      <c r="G147" s="14">
        <f>Scores!G138</f>
        <v>29</v>
      </c>
      <c r="H147" s="14">
        <f>Scores!H138</f>
        <v>0</v>
      </c>
      <c r="I147" s="14">
        <f>Scores!I138</f>
        <v>0</v>
      </c>
      <c r="J147" s="14">
        <f>Scores!J138</f>
        <v>0</v>
      </c>
      <c r="K147" s="14">
        <f>Scores!K138</f>
        <v>0</v>
      </c>
      <c r="L147" s="14">
        <f>Scores!L138</f>
        <v>0</v>
      </c>
      <c r="M147" s="14" t="str">
        <f>Scores!M138</f>
        <v>o</v>
      </c>
      <c r="N147" s="14">
        <f>Scores!N138</f>
        <v>0</v>
      </c>
      <c r="O147" s="14">
        <f>Scores!O138</f>
        <v>0</v>
      </c>
      <c r="P147" s="14">
        <f t="shared" si="9"/>
        <v>-42.37793670334816</v>
      </c>
      <c r="Q147" s="14">
        <f t="shared" si="10"/>
        <v>2.7382656863784356</v>
      </c>
      <c r="R147" s="14">
        <f t="shared" si="11"/>
        <v>2.7382656863784356</v>
      </c>
      <c r="S147" s="29">
        <f>IF(R147&lt;'Grading Scale'!G$8,IF(R147&lt;'Grading Scale'!G$13,'Grading Scale'!E$13,IF(R147&lt;'Grading Scale'!G$12,'Grading Scale'!E$11,IF(R147&lt;'Grading Scale'!G$11,'Grading Scale'!E$9,IF(R147&lt;'Grading Scale'!G$10,'Grading Scale'!E$7,IF(R147&lt;'Grading Scale'!G$9,'Grading Scale'!E$5,'Grading Scale'!E$3))))),IF(R147&lt;'Grading Scale'!G$7,'Grading Scale'!B$13,IF(R147&lt;'Grading Scale'!G$6,'Grading Scale'!B$11,IF(R147&lt;'Grading Scale'!G$5,'Grading Scale'!B$9,IF(R147&lt;'Grading Scale'!G$4,'Grading Scale'!B$7,IF(R147&lt;'Grading Scale'!G$3,'Grading Scale'!B$5,'Grading Scale'!B$3))))))</f>
        <v>2.7</v>
      </c>
      <c r="T147" s="14">
        <f>Scores!B138</f>
        <v>125</v>
      </c>
      <c r="U147" s="14" t="str">
        <f>IF(S147&gt;='Grading Scale'!B$13,IF(S147='Grading Scale'!B$3,'Grading Scale'!C$3,IF(S147='Grading Scale'!B$5,'Grading Scale'!C$5,IF(S147='Grading Scale'!B$7,'Grading Scale'!C$7,IF(S147='Grading Scale'!B$9,'Grading Scale'!C$9,IF(S147='Grading Scale'!B$11,'Grading Scale'!C$11,'Grading Scale'!C$13))))),IF(S147='Grading Scale'!E$3,'Grading Scale'!F$3,IF(S147='Grading Scale'!E$5,'Grading Scale'!F$5,IF(S147='Grading Scale'!E$7,'Grading Scale'!F$7,IF(S147='Grading Scale'!E$9,'Grading Scale'!F$9,IF(S147='Grading Scale'!E$11,'Grading Scale'!F$11,'Grading Scale'!F$13))))))</f>
        <v>B-   </v>
      </c>
      <c r="V147" s="14" t="str">
        <f t="shared" si="12"/>
        <v> </v>
      </c>
      <c r="W147" s="12"/>
      <c r="X147" s="11">
        <f t="shared" si="13"/>
      </c>
      <c r="Y147" s="11"/>
    </row>
    <row r="148" spans="1:25" s="3" customFormat="1" ht="12.75">
      <c r="A148" s="14" t="str">
        <f>Scores!A139</f>
        <v>yes</v>
      </c>
      <c r="B148" s="14">
        <f>Scores!B139</f>
        <v>126</v>
      </c>
      <c r="C148" s="14">
        <f>Scores!C139</f>
        <v>78</v>
      </c>
      <c r="D148" s="14">
        <f>Scores!D139</f>
        <v>18</v>
      </c>
      <c r="E148" s="14">
        <f>Scores!E139</f>
        <v>13</v>
      </c>
      <c r="F148" s="14">
        <f>Scores!F139</f>
        <v>20</v>
      </c>
      <c r="G148" s="14">
        <f>Scores!G139</f>
        <v>27</v>
      </c>
      <c r="H148" s="14">
        <f>Scores!H139</f>
        <v>0</v>
      </c>
      <c r="I148" s="14">
        <f>Scores!I139</f>
        <v>0</v>
      </c>
      <c r="J148" s="14">
        <f>Scores!J139</f>
        <v>0</v>
      </c>
      <c r="K148" s="14">
        <f>Scores!K139</f>
        <v>0</v>
      </c>
      <c r="L148" s="14">
        <f>Scores!L139</f>
        <v>0</v>
      </c>
      <c r="M148" s="14" t="str">
        <f>Scores!M139</f>
        <v>o</v>
      </c>
      <c r="N148" s="14">
        <f>Scores!N139</f>
        <v>0</v>
      </c>
      <c r="O148" s="14">
        <f>Scores!O139</f>
        <v>0</v>
      </c>
      <c r="P148" s="14">
        <f t="shared" si="9"/>
        <v>-43.84822950719794</v>
      </c>
      <c r="Q148" s="14">
        <f t="shared" si="10"/>
        <v>2.7206499607046934</v>
      </c>
      <c r="R148" s="14">
        <f t="shared" si="11"/>
        <v>2.7206499607046934</v>
      </c>
      <c r="S148" s="29">
        <f>IF(R148&lt;'Grading Scale'!G$8,IF(R148&lt;'Grading Scale'!G$13,'Grading Scale'!E$13,IF(R148&lt;'Grading Scale'!G$12,'Grading Scale'!E$11,IF(R148&lt;'Grading Scale'!G$11,'Grading Scale'!E$9,IF(R148&lt;'Grading Scale'!G$10,'Grading Scale'!E$7,IF(R148&lt;'Grading Scale'!G$9,'Grading Scale'!E$5,'Grading Scale'!E$3))))),IF(R148&lt;'Grading Scale'!G$7,'Grading Scale'!B$13,IF(R148&lt;'Grading Scale'!G$6,'Grading Scale'!B$11,IF(R148&lt;'Grading Scale'!G$5,'Grading Scale'!B$9,IF(R148&lt;'Grading Scale'!G$4,'Grading Scale'!B$7,IF(R148&lt;'Grading Scale'!G$3,'Grading Scale'!B$5,'Grading Scale'!B$3))))))</f>
        <v>2.7</v>
      </c>
      <c r="T148" s="14">
        <f>Scores!B139</f>
        <v>126</v>
      </c>
      <c r="U148" s="14" t="str">
        <f>IF(S148&gt;='Grading Scale'!B$13,IF(S148='Grading Scale'!B$3,'Grading Scale'!C$3,IF(S148='Grading Scale'!B$5,'Grading Scale'!C$5,IF(S148='Grading Scale'!B$7,'Grading Scale'!C$7,IF(S148='Grading Scale'!B$9,'Grading Scale'!C$9,IF(S148='Grading Scale'!B$11,'Grading Scale'!C$11,'Grading Scale'!C$13))))),IF(S148='Grading Scale'!E$3,'Grading Scale'!F$3,IF(S148='Grading Scale'!E$5,'Grading Scale'!F$5,IF(S148='Grading Scale'!E$7,'Grading Scale'!F$7,IF(S148='Grading Scale'!E$9,'Grading Scale'!F$9,IF(S148='Grading Scale'!E$11,'Grading Scale'!F$11,'Grading Scale'!F$13))))))</f>
        <v>B-   </v>
      </c>
      <c r="V148" s="14" t="str">
        <f t="shared" si="12"/>
        <v> </v>
      </c>
      <c r="W148" s="12"/>
      <c r="X148" s="11">
        <f t="shared" si="13"/>
      </c>
      <c r="Y148" s="11"/>
    </row>
    <row r="149" spans="1:25" s="3" customFormat="1" ht="12.75">
      <c r="A149" s="14" t="str">
        <f>Scores!A140</f>
        <v>yes</v>
      </c>
      <c r="B149" s="14">
        <f>Scores!B140</f>
        <v>127</v>
      </c>
      <c r="C149" s="14">
        <f>Scores!C140</f>
        <v>76</v>
      </c>
      <c r="D149" s="14">
        <f>Scores!D140</f>
        <v>14</v>
      </c>
      <c r="E149" s="14">
        <f>Scores!E140</f>
        <v>10</v>
      </c>
      <c r="F149" s="14">
        <f>Scores!F140</f>
        <v>23</v>
      </c>
      <c r="G149" s="14">
        <f>Scores!G140</f>
        <v>29</v>
      </c>
      <c r="H149" s="14">
        <f>Scores!H140</f>
        <v>0</v>
      </c>
      <c r="I149" s="14">
        <f>Scores!I140</f>
        <v>0</v>
      </c>
      <c r="J149" s="14">
        <f>Scores!J140</f>
        <v>0</v>
      </c>
      <c r="K149" s="14">
        <f>Scores!K140</f>
        <v>0</v>
      </c>
      <c r="L149" s="14">
        <f>Scores!L140</f>
        <v>0</v>
      </c>
      <c r="M149" s="14" t="str">
        <f>Scores!M140</f>
        <v>o</v>
      </c>
      <c r="N149" s="14">
        <f>Scores!N140</f>
        <v>0</v>
      </c>
      <c r="O149" s="14">
        <f>Scores!O140</f>
        <v>0</v>
      </c>
      <c r="P149" s="14">
        <f t="shared" si="9"/>
        <v>-46.524957333334505</v>
      </c>
      <c r="Q149" s="14">
        <f t="shared" si="10"/>
        <v>2.6885798159246663</v>
      </c>
      <c r="R149" s="14">
        <f t="shared" si="11"/>
        <v>2.6885798159246663</v>
      </c>
      <c r="S149" s="29">
        <f>IF(R149&lt;'Grading Scale'!G$8,IF(R149&lt;'Grading Scale'!G$13,'Grading Scale'!E$13,IF(R149&lt;'Grading Scale'!G$12,'Grading Scale'!E$11,IF(R149&lt;'Grading Scale'!G$11,'Grading Scale'!E$9,IF(R149&lt;'Grading Scale'!G$10,'Grading Scale'!E$7,IF(R149&lt;'Grading Scale'!G$9,'Grading Scale'!E$5,'Grading Scale'!E$3))))),IF(R149&lt;'Grading Scale'!G$7,'Grading Scale'!B$13,IF(R149&lt;'Grading Scale'!G$6,'Grading Scale'!B$11,IF(R149&lt;'Grading Scale'!G$5,'Grading Scale'!B$9,IF(R149&lt;'Grading Scale'!G$4,'Grading Scale'!B$7,IF(R149&lt;'Grading Scale'!G$3,'Grading Scale'!B$5,'Grading Scale'!B$3))))))</f>
        <v>2.7</v>
      </c>
      <c r="T149" s="14">
        <f>Scores!B140</f>
        <v>127</v>
      </c>
      <c r="U149" s="14" t="str">
        <f>IF(S149&gt;='Grading Scale'!B$13,IF(S149='Grading Scale'!B$3,'Grading Scale'!C$3,IF(S149='Grading Scale'!B$5,'Grading Scale'!C$5,IF(S149='Grading Scale'!B$7,'Grading Scale'!C$7,IF(S149='Grading Scale'!B$9,'Grading Scale'!C$9,IF(S149='Grading Scale'!B$11,'Grading Scale'!C$11,'Grading Scale'!C$13))))),IF(S149='Grading Scale'!E$3,'Grading Scale'!F$3,IF(S149='Grading Scale'!E$5,'Grading Scale'!F$5,IF(S149='Grading Scale'!E$7,'Grading Scale'!F$7,IF(S149='Grading Scale'!E$9,'Grading Scale'!F$9,IF(S149='Grading Scale'!E$11,'Grading Scale'!F$11,'Grading Scale'!F$13))))))</f>
        <v>B-   </v>
      </c>
      <c r="V149" s="14" t="str">
        <f t="shared" si="12"/>
        <v> </v>
      </c>
      <c r="W149" s="12"/>
      <c r="X149" s="11">
        <f t="shared" si="13"/>
      </c>
      <c r="Y149" s="11"/>
    </row>
    <row r="150" spans="1:25" s="3" customFormat="1" ht="12.75">
      <c r="A150" s="14" t="str">
        <f>Scores!A141</f>
        <v>yes</v>
      </c>
      <c r="B150" s="14">
        <f>Scores!B141</f>
        <v>128</v>
      </c>
      <c r="C150" s="14">
        <f>Scores!C141</f>
        <v>76</v>
      </c>
      <c r="D150" s="14">
        <f>Scores!D141</f>
        <v>17</v>
      </c>
      <c r="E150" s="14">
        <f>Scores!E141</f>
        <v>11</v>
      </c>
      <c r="F150" s="14">
        <f>Scores!F141</f>
        <v>22</v>
      </c>
      <c r="G150" s="14">
        <f>Scores!G141</f>
        <v>26</v>
      </c>
      <c r="H150" s="14">
        <f>Scores!H141</f>
        <v>0</v>
      </c>
      <c r="I150" s="14">
        <f>Scores!I141</f>
        <v>0</v>
      </c>
      <c r="J150" s="14">
        <f>Scores!J141</f>
        <v>0</v>
      </c>
      <c r="K150" s="14">
        <f>Scores!K141</f>
        <v>0</v>
      </c>
      <c r="L150" s="14">
        <f>Scores!L141</f>
        <v>0</v>
      </c>
      <c r="M150" s="14" t="str">
        <f>Scores!M141</f>
        <v>o</v>
      </c>
      <c r="N150" s="14">
        <f>Scores!N141</f>
        <v>0</v>
      </c>
      <c r="O150" s="14">
        <f>Scores!O141</f>
        <v>0</v>
      </c>
      <c r="P150" s="14">
        <f t="shared" si="9"/>
        <v>-46.99066676892255</v>
      </c>
      <c r="Q150" s="14">
        <f t="shared" si="10"/>
        <v>2.683000104428078</v>
      </c>
      <c r="R150" s="14">
        <f t="shared" si="11"/>
        <v>2.683000104428078</v>
      </c>
      <c r="S150" s="29">
        <f>IF(R150&lt;'Grading Scale'!G$8,IF(R150&lt;'Grading Scale'!G$13,'Grading Scale'!E$13,IF(R150&lt;'Grading Scale'!G$12,'Grading Scale'!E$11,IF(R150&lt;'Grading Scale'!G$11,'Grading Scale'!E$9,IF(R150&lt;'Grading Scale'!G$10,'Grading Scale'!E$7,IF(R150&lt;'Grading Scale'!G$9,'Grading Scale'!E$5,'Grading Scale'!E$3))))),IF(R150&lt;'Grading Scale'!G$7,'Grading Scale'!B$13,IF(R150&lt;'Grading Scale'!G$6,'Grading Scale'!B$11,IF(R150&lt;'Grading Scale'!G$5,'Grading Scale'!B$9,IF(R150&lt;'Grading Scale'!G$4,'Grading Scale'!B$7,IF(R150&lt;'Grading Scale'!G$3,'Grading Scale'!B$5,'Grading Scale'!B$3))))))</f>
        <v>2.7</v>
      </c>
      <c r="T150" s="14">
        <f>Scores!B141</f>
        <v>128</v>
      </c>
      <c r="U150" s="14" t="str">
        <f>IF(S150&gt;='Grading Scale'!B$13,IF(S150='Grading Scale'!B$3,'Grading Scale'!C$3,IF(S150='Grading Scale'!B$5,'Grading Scale'!C$5,IF(S150='Grading Scale'!B$7,'Grading Scale'!C$7,IF(S150='Grading Scale'!B$9,'Grading Scale'!C$9,IF(S150='Grading Scale'!B$11,'Grading Scale'!C$11,'Grading Scale'!C$13))))),IF(S150='Grading Scale'!E$3,'Grading Scale'!F$3,IF(S150='Grading Scale'!E$5,'Grading Scale'!F$5,IF(S150='Grading Scale'!E$7,'Grading Scale'!F$7,IF(S150='Grading Scale'!E$9,'Grading Scale'!F$9,IF(S150='Grading Scale'!E$11,'Grading Scale'!F$11,'Grading Scale'!F$13))))))</f>
        <v>B-   </v>
      </c>
      <c r="V150" s="14" t="str">
        <f t="shared" si="12"/>
        <v> </v>
      </c>
      <c r="W150" s="12"/>
      <c r="X150" s="11">
        <f t="shared" si="13"/>
      </c>
      <c r="Y150" s="11"/>
    </row>
    <row r="151" spans="1:25" s="3" customFormat="1" ht="12.75">
      <c r="A151" s="14" t="str">
        <f>Scores!A142</f>
        <v>yes</v>
      </c>
      <c r="B151" s="14">
        <f>Scores!B142</f>
        <v>129</v>
      </c>
      <c r="C151" s="14">
        <f>Scores!C142</f>
        <v>76</v>
      </c>
      <c r="D151" s="14">
        <f>Scores!D142</f>
        <v>17</v>
      </c>
      <c r="E151" s="14">
        <f>Scores!E142</f>
        <v>11</v>
      </c>
      <c r="F151" s="14">
        <f>Scores!F142</f>
        <v>17</v>
      </c>
      <c r="G151" s="14">
        <f>Scores!G142</f>
        <v>31</v>
      </c>
      <c r="H151" s="14">
        <f>Scores!H142</f>
        <v>0</v>
      </c>
      <c r="I151" s="14">
        <f>Scores!I142</f>
        <v>0</v>
      </c>
      <c r="J151" s="14">
        <f>Scores!J142</f>
        <v>0</v>
      </c>
      <c r="K151" s="14">
        <f>Scores!K142</f>
        <v>0</v>
      </c>
      <c r="L151" s="14">
        <f>Scores!L142</f>
        <v>0</v>
      </c>
      <c r="M151" s="14" t="str">
        <f>Scores!M142</f>
        <v>o</v>
      </c>
      <c r="N151" s="14">
        <f>Scores!N142</f>
        <v>0</v>
      </c>
      <c r="O151" s="14">
        <f>Scores!O142</f>
        <v>0</v>
      </c>
      <c r="P151" s="14">
        <f aca="true" t="shared" si="14" ref="P151:P214">(C151-$C$17)*$C$19+(D151-$D$17)*$D$19+(E151-$E$17)*$E$19+(F151-$F$17)*$F$19+(G151-$G$17)*$G$19+(H151-$H$17)*$H$19+(I151-$I$17)*$I$19+(J151-$J$17)*$J$19+(K151-$K$17)*$K$19+(L151-$L$17)*$L$19</f>
        <v>-47.80153143399519</v>
      </c>
      <c r="Q151" s="14">
        <f aca="true" t="shared" si="15" ref="Q151:Q214">(((P151-$P$19)/$P$16)*$S$2)+$S$1</f>
        <v>2.673285053479689</v>
      </c>
      <c r="R151" s="14">
        <f aca="true" t="shared" si="16" ref="R151:R214">Q151+(N151*N$21)+(O151*O$21)</f>
        <v>2.673285053479689</v>
      </c>
      <c r="S151" s="29">
        <f>IF(R151&lt;'Grading Scale'!G$8,IF(R151&lt;'Grading Scale'!G$13,'Grading Scale'!E$13,IF(R151&lt;'Grading Scale'!G$12,'Grading Scale'!E$11,IF(R151&lt;'Grading Scale'!G$11,'Grading Scale'!E$9,IF(R151&lt;'Grading Scale'!G$10,'Grading Scale'!E$7,IF(R151&lt;'Grading Scale'!G$9,'Grading Scale'!E$5,'Grading Scale'!E$3))))),IF(R151&lt;'Grading Scale'!G$7,'Grading Scale'!B$13,IF(R151&lt;'Grading Scale'!G$6,'Grading Scale'!B$11,IF(R151&lt;'Grading Scale'!G$5,'Grading Scale'!B$9,IF(R151&lt;'Grading Scale'!G$4,'Grading Scale'!B$7,IF(R151&lt;'Grading Scale'!G$3,'Grading Scale'!B$5,'Grading Scale'!B$3))))))</f>
        <v>2.7</v>
      </c>
      <c r="T151" s="14">
        <f>Scores!B142</f>
        <v>129</v>
      </c>
      <c r="U151" s="14" t="str">
        <f>IF(S151&gt;='Grading Scale'!B$13,IF(S151='Grading Scale'!B$3,'Grading Scale'!C$3,IF(S151='Grading Scale'!B$5,'Grading Scale'!C$5,IF(S151='Grading Scale'!B$7,'Grading Scale'!C$7,IF(S151='Grading Scale'!B$9,'Grading Scale'!C$9,IF(S151='Grading Scale'!B$11,'Grading Scale'!C$11,'Grading Scale'!C$13))))),IF(S151='Grading Scale'!E$3,'Grading Scale'!F$3,IF(S151='Grading Scale'!E$5,'Grading Scale'!F$5,IF(S151='Grading Scale'!E$7,'Grading Scale'!F$7,IF(S151='Grading Scale'!E$9,'Grading Scale'!F$9,IF(S151='Grading Scale'!E$11,'Grading Scale'!F$11,'Grading Scale'!F$13))))))</f>
        <v>B-   </v>
      </c>
      <c r="V151" s="14" t="str">
        <f aca="true" t="shared" si="17" ref="V151:V214">IF(P151=$P$17,"BEST"," ")</f>
        <v> </v>
      </c>
      <c r="W151" s="12"/>
      <c r="X151" s="11">
        <f aca="true" t="shared" si="18" ref="X151:X214">IF(W151=0,"",IF(W151=S151,"",IF(W151&gt;S151,"dropped","increased")))</f>
      </c>
      <c r="Y151" s="11"/>
    </row>
    <row r="152" spans="1:25" s="3" customFormat="1" ht="12.75">
      <c r="A152" s="14" t="str">
        <f>Scores!A143</f>
        <v>yes</v>
      </c>
      <c r="B152" s="14">
        <f>Scores!B143</f>
        <v>130</v>
      </c>
      <c r="C152" s="14">
        <f>Scores!C143</f>
        <v>75</v>
      </c>
      <c r="D152" s="14">
        <f>Scores!D143</f>
        <v>15</v>
      </c>
      <c r="E152" s="14">
        <f>Scores!E143</f>
        <v>9</v>
      </c>
      <c r="F152" s="14">
        <f>Scores!F143</f>
        <v>25</v>
      </c>
      <c r="G152" s="14">
        <f>Scores!G143</f>
        <v>26</v>
      </c>
      <c r="H152" s="14">
        <f>Scores!H143</f>
        <v>0</v>
      </c>
      <c r="I152" s="14">
        <f>Scores!I143</f>
        <v>0</v>
      </c>
      <c r="J152" s="14">
        <f>Scores!J143</f>
        <v>0</v>
      </c>
      <c r="K152" s="14">
        <f>Scores!K143</f>
        <v>0</v>
      </c>
      <c r="L152" s="14">
        <f>Scores!L143</f>
        <v>0</v>
      </c>
      <c r="M152" s="14" t="str">
        <f>Scores!M143</f>
        <v>o</v>
      </c>
      <c r="N152" s="14">
        <f>Scores!N143</f>
        <v>0</v>
      </c>
      <c r="O152" s="14">
        <f>Scores!O143</f>
        <v>0</v>
      </c>
      <c r="P152" s="14">
        <f t="shared" si="14"/>
        <v>-48.111948849284104</v>
      </c>
      <c r="Q152" s="14">
        <f t="shared" si="15"/>
        <v>2.6695659112668153</v>
      </c>
      <c r="R152" s="14">
        <f t="shared" si="16"/>
        <v>2.6695659112668153</v>
      </c>
      <c r="S152" s="29">
        <f>IF(R152&lt;'Grading Scale'!G$8,IF(R152&lt;'Grading Scale'!G$13,'Grading Scale'!E$13,IF(R152&lt;'Grading Scale'!G$12,'Grading Scale'!E$11,IF(R152&lt;'Grading Scale'!G$11,'Grading Scale'!E$9,IF(R152&lt;'Grading Scale'!G$10,'Grading Scale'!E$7,IF(R152&lt;'Grading Scale'!G$9,'Grading Scale'!E$5,'Grading Scale'!E$3))))),IF(R152&lt;'Grading Scale'!G$7,'Grading Scale'!B$13,IF(R152&lt;'Grading Scale'!G$6,'Grading Scale'!B$11,IF(R152&lt;'Grading Scale'!G$5,'Grading Scale'!B$9,IF(R152&lt;'Grading Scale'!G$4,'Grading Scale'!B$7,IF(R152&lt;'Grading Scale'!G$3,'Grading Scale'!B$5,'Grading Scale'!B$3))))))</f>
        <v>2.7</v>
      </c>
      <c r="T152" s="14">
        <f>Scores!B143</f>
        <v>130</v>
      </c>
      <c r="U152" s="14" t="str">
        <f>IF(S152&gt;='Grading Scale'!B$13,IF(S152='Grading Scale'!B$3,'Grading Scale'!C$3,IF(S152='Grading Scale'!B$5,'Grading Scale'!C$5,IF(S152='Grading Scale'!B$7,'Grading Scale'!C$7,IF(S152='Grading Scale'!B$9,'Grading Scale'!C$9,IF(S152='Grading Scale'!B$11,'Grading Scale'!C$11,'Grading Scale'!C$13))))),IF(S152='Grading Scale'!E$3,'Grading Scale'!F$3,IF(S152='Grading Scale'!E$5,'Grading Scale'!F$5,IF(S152='Grading Scale'!E$7,'Grading Scale'!F$7,IF(S152='Grading Scale'!E$9,'Grading Scale'!F$9,IF(S152='Grading Scale'!E$11,'Grading Scale'!F$11,'Grading Scale'!F$13))))))</f>
        <v>B-   </v>
      </c>
      <c r="V152" s="14" t="str">
        <f t="shared" si="17"/>
        <v> </v>
      </c>
      <c r="W152" s="12"/>
      <c r="X152" s="11">
        <f t="shared" si="18"/>
      </c>
      <c r="Y152" s="11"/>
    </row>
    <row r="153" spans="1:25" s="3" customFormat="1" ht="12.75">
      <c r="A153" s="14" t="str">
        <f>Scores!A144</f>
        <v>yes</v>
      </c>
      <c r="B153" s="14">
        <f>Scores!B144</f>
        <v>131</v>
      </c>
      <c r="C153" s="14">
        <f>Scores!C144</f>
        <v>73</v>
      </c>
      <c r="D153" s="14">
        <f>Scores!D144</f>
        <v>12</v>
      </c>
      <c r="E153" s="14">
        <f>Scores!E144</f>
        <v>9</v>
      </c>
      <c r="F153" s="14">
        <f>Scores!F144</f>
        <v>28</v>
      </c>
      <c r="G153" s="14">
        <f>Scores!G144</f>
        <v>24</v>
      </c>
      <c r="H153" s="14">
        <f>Scores!H144</f>
        <v>0</v>
      </c>
      <c r="I153" s="14">
        <f>Scores!I144</f>
        <v>0</v>
      </c>
      <c r="J153" s="14">
        <f>Scores!J144</f>
        <v>0</v>
      </c>
      <c r="K153" s="14">
        <f>Scores!K144</f>
        <v>0</v>
      </c>
      <c r="L153" s="14">
        <f>Scores!L144</f>
        <v>0</v>
      </c>
      <c r="M153" s="14" t="str">
        <f>Scores!M144</f>
        <v>o</v>
      </c>
      <c r="N153" s="14">
        <f>Scores!N144</f>
        <v>0</v>
      </c>
      <c r="O153" s="14">
        <f>Scores!O144</f>
        <v>0</v>
      </c>
      <c r="P153" s="14">
        <f t="shared" si="14"/>
        <v>-50.750241819931574</v>
      </c>
      <c r="Q153" s="14">
        <f t="shared" si="15"/>
        <v>2.6379562583485683</v>
      </c>
      <c r="R153" s="14">
        <f t="shared" si="16"/>
        <v>2.6379562583485683</v>
      </c>
      <c r="S153" s="29">
        <f>IF(R153&lt;'Grading Scale'!G$8,IF(R153&lt;'Grading Scale'!G$13,'Grading Scale'!E$13,IF(R153&lt;'Grading Scale'!G$12,'Grading Scale'!E$11,IF(R153&lt;'Grading Scale'!G$11,'Grading Scale'!E$9,IF(R153&lt;'Grading Scale'!G$10,'Grading Scale'!E$7,IF(R153&lt;'Grading Scale'!G$9,'Grading Scale'!E$5,'Grading Scale'!E$3))))),IF(R153&lt;'Grading Scale'!G$7,'Grading Scale'!B$13,IF(R153&lt;'Grading Scale'!G$6,'Grading Scale'!B$11,IF(R153&lt;'Grading Scale'!G$5,'Grading Scale'!B$9,IF(R153&lt;'Grading Scale'!G$4,'Grading Scale'!B$7,IF(R153&lt;'Grading Scale'!G$3,'Grading Scale'!B$5,'Grading Scale'!B$3))))))</f>
        <v>2.7</v>
      </c>
      <c r="T153" s="14">
        <f>Scores!B144</f>
        <v>131</v>
      </c>
      <c r="U153" s="14" t="str">
        <f>IF(S153&gt;='Grading Scale'!B$13,IF(S153='Grading Scale'!B$3,'Grading Scale'!C$3,IF(S153='Grading Scale'!B$5,'Grading Scale'!C$5,IF(S153='Grading Scale'!B$7,'Grading Scale'!C$7,IF(S153='Grading Scale'!B$9,'Grading Scale'!C$9,IF(S153='Grading Scale'!B$11,'Grading Scale'!C$11,'Grading Scale'!C$13))))),IF(S153='Grading Scale'!E$3,'Grading Scale'!F$3,IF(S153='Grading Scale'!E$5,'Grading Scale'!F$5,IF(S153='Grading Scale'!E$7,'Grading Scale'!F$7,IF(S153='Grading Scale'!E$9,'Grading Scale'!F$9,IF(S153='Grading Scale'!E$11,'Grading Scale'!F$11,'Grading Scale'!F$13))))))</f>
        <v>B-   </v>
      </c>
      <c r="V153" s="14" t="str">
        <f t="shared" si="17"/>
        <v> </v>
      </c>
      <c r="W153" s="12"/>
      <c r="X153" s="11">
        <f t="shared" si="18"/>
      </c>
      <c r="Y153" s="11"/>
    </row>
    <row r="154" spans="1:25" s="3" customFormat="1" ht="12.75">
      <c r="A154" s="14" t="str">
        <f>Scores!A145</f>
        <v>yes</v>
      </c>
      <c r="B154" s="14">
        <f>Scores!B145</f>
        <v>132</v>
      </c>
      <c r="C154" s="14">
        <f>Scores!C145</f>
        <v>72</v>
      </c>
      <c r="D154" s="14">
        <f>Scores!D145</f>
        <v>15</v>
      </c>
      <c r="E154" s="14">
        <f>Scores!E145</f>
        <v>9</v>
      </c>
      <c r="F154" s="14">
        <f>Scores!F145</f>
        <v>27</v>
      </c>
      <c r="G154" s="14">
        <f>Scores!G145</f>
        <v>21</v>
      </c>
      <c r="H154" s="14">
        <f>Scores!H145</f>
        <v>0</v>
      </c>
      <c r="I154" s="14">
        <f>Scores!I145</f>
        <v>0</v>
      </c>
      <c r="J154" s="14">
        <f>Scores!J145</f>
        <v>0</v>
      </c>
      <c r="K154" s="14">
        <f>Scores!K145</f>
        <v>0</v>
      </c>
      <c r="L154" s="14">
        <f>Scores!L145</f>
        <v>0</v>
      </c>
      <c r="M154" s="14" t="str">
        <f>Scores!M145</f>
        <v>o</v>
      </c>
      <c r="N154" s="14">
        <f>Scores!N145</f>
        <v>0</v>
      </c>
      <c r="O154" s="14">
        <f>Scores!O145</f>
        <v>0</v>
      </c>
      <c r="P154" s="14">
        <f t="shared" si="14"/>
        <v>-53.008658092097065</v>
      </c>
      <c r="Q154" s="14">
        <f t="shared" si="15"/>
        <v>2.6108979462875865</v>
      </c>
      <c r="R154" s="14">
        <f t="shared" si="16"/>
        <v>2.6108979462875865</v>
      </c>
      <c r="S154" s="29">
        <f>IF(R154&lt;'Grading Scale'!G$8,IF(R154&lt;'Grading Scale'!G$13,'Grading Scale'!E$13,IF(R154&lt;'Grading Scale'!G$12,'Grading Scale'!E$11,IF(R154&lt;'Grading Scale'!G$11,'Grading Scale'!E$9,IF(R154&lt;'Grading Scale'!G$10,'Grading Scale'!E$7,IF(R154&lt;'Grading Scale'!G$9,'Grading Scale'!E$5,'Grading Scale'!E$3))))),IF(R154&lt;'Grading Scale'!G$7,'Grading Scale'!B$13,IF(R154&lt;'Grading Scale'!G$6,'Grading Scale'!B$11,IF(R154&lt;'Grading Scale'!G$5,'Grading Scale'!B$9,IF(R154&lt;'Grading Scale'!G$4,'Grading Scale'!B$7,IF(R154&lt;'Grading Scale'!G$3,'Grading Scale'!B$5,'Grading Scale'!B$3))))))</f>
        <v>2.7</v>
      </c>
      <c r="T154" s="14">
        <f>Scores!B145</f>
        <v>132</v>
      </c>
      <c r="U154" s="14" t="str">
        <f>IF(S154&gt;='Grading Scale'!B$13,IF(S154='Grading Scale'!B$3,'Grading Scale'!C$3,IF(S154='Grading Scale'!B$5,'Grading Scale'!C$5,IF(S154='Grading Scale'!B$7,'Grading Scale'!C$7,IF(S154='Grading Scale'!B$9,'Grading Scale'!C$9,IF(S154='Grading Scale'!B$11,'Grading Scale'!C$11,'Grading Scale'!C$13))))),IF(S154='Grading Scale'!E$3,'Grading Scale'!F$3,IF(S154='Grading Scale'!E$5,'Grading Scale'!F$5,IF(S154='Grading Scale'!E$7,'Grading Scale'!F$7,IF(S154='Grading Scale'!E$9,'Grading Scale'!F$9,IF(S154='Grading Scale'!E$11,'Grading Scale'!F$11,'Grading Scale'!F$13))))))</f>
        <v>B-   </v>
      </c>
      <c r="V154" s="14" t="str">
        <f t="shared" si="17"/>
        <v> </v>
      </c>
      <c r="W154" s="12"/>
      <c r="X154" s="11">
        <f t="shared" si="18"/>
      </c>
      <c r="Y154" s="11"/>
    </row>
    <row r="155" spans="1:25" s="3" customFormat="1" ht="12.75">
      <c r="A155" s="14" t="str">
        <f>Scores!A146</f>
        <v>yes</v>
      </c>
      <c r="B155" s="14">
        <f>Scores!B146</f>
        <v>133</v>
      </c>
      <c r="C155" s="14">
        <f>Scores!C146</f>
        <v>72</v>
      </c>
      <c r="D155" s="14">
        <f>Scores!D146</f>
        <v>15</v>
      </c>
      <c r="E155" s="14">
        <f>Scores!E146</f>
        <v>9</v>
      </c>
      <c r="F155" s="14">
        <f>Scores!F146</f>
        <v>20</v>
      </c>
      <c r="G155" s="14">
        <f>Scores!G146</f>
        <v>28</v>
      </c>
      <c r="H155" s="14">
        <f>Scores!H146</f>
        <v>0</v>
      </c>
      <c r="I155" s="14">
        <f>Scores!I146</f>
        <v>0</v>
      </c>
      <c r="J155" s="14">
        <f>Scores!J146</f>
        <v>0</v>
      </c>
      <c r="K155" s="14">
        <f>Scores!K146</f>
        <v>0</v>
      </c>
      <c r="L155" s="14">
        <f>Scores!L146</f>
        <v>0</v>
      </c>
      <c r="M155" s="14" t="str">
        <f>Scores!M146</f>
        <v>o</v>
      </c>
      <c r="N155" s="14">
        <f>Scores!N146</f>
        <v>0</v>
      </c>
      <c r="O155" s="14">
        <f>Scores!O146</f>
        <v>0</v>
      </c>
      <c r="P155" s="14">
        <f t="shared" si="14"/>
        <v>-54.14386862319875</v>
      </c>
      <c r="Q155" s="14">
        <f t="shared" si="15"/>
        <v>2.597296874959842</v>
      </c>
      <c r="R155" s="14">
        <f t="shared" si="16"/>
        <v>2.597296874959842</v>
      </c>
      <c r="S155" s="29">
        <f>IF(R155&lt;'Grading Scale'!G$8,IF(R155&lt;'Grading Scale'!G$13,'Grading Scale'!E$13,IF(R155&lt;'Grading Scale'!G$12,'Grading Scale'!E$11,IF(R155&lt;'Grading Scale'!G$11,'Grading Scale'!E$9,IF(R155&lt;'Grading Scale'!G$10,'Grading Scale'!E$7,IF(R155&lt;'Grading Scale'!G$9,'Grading Scale'!E$5,'Grading Scale'!E$3))))),IF(R155&lt;'Grading Scale'!G$7,'Grading Scale'!B$13,IF(R155&lt;'Grading Scale'!G$6,'Grading Scale'!B$11,IF(R155&lt;'Grading Scale'!G$5,'Grading Scale'!B$9,IF(R155&lt;'Grading Scale'!G$4,'Grading Scale'!B$7,IF(R155&lt;'Grading Scale'!G$3,'Grading Scale'!B$5,'Grading Scale'!B$3))))))</f>
        <v>2.7</v>
      </c>
      <c r="T155" s="14">
        <f>Scores!B146</f>
        <v>133</v>
      </c>
      <c r="U155" s="14" t="str">
        <f>IF(S155&gt;='Grading Scale'!B$13,IF(S155='Grading Scale'!B$3,'Grading Scale'!C$3,IF(S155='Grading Scale'!B$5,'Grading Scale'!C$5,IF(S155='Grading Scale'!B$7,'Grading Scale'!C$7,IF(S155='Grading Scale'!B$9,'Grading Scale'!C$9,IF(S155='Grading Scale'!B$11,'Grading Scale'!C$11,'Grading Scale'!C$13))))),IF(S155='Grading Scale'!E$3,'Grading Scale'!F$3,IF(S155='Grading Scale'!E$5,'Grading Scale'!F$5,IF(S155='Grading Scale'!E$7,'Grading Scale'!F$7,IF(S155='Grading Scale'!E$9,'Grading Scale'!F$9,IF(S155='Grading Scale'!E$11,'Grading Scale'!F$11,'Grading Scale'!F$13))))))</f>
        <v>B-   </v>
      </c>
      <c r="V155" s="14" t="str">
        <f t="shared" si="17"/>
        <v> </v>
      </c>
      <c r="W155" s="12"/>
      <c r="X155" s="11">
        <f t="shared" si="18"/>
      </c>
      <c r="Y155" s="11"/>
    </row>
    <row r="156" spans="1:25" s="3" customFormat="1" ht="12.75">
      <c r="A156" s="14" t="str">
        <f>Scores!A147</f>
        <v>yes</v>
      </c>
      <c r="B156" s="14">
        <f>Scores!B147</f>
        <v>134</v>
      </c>
      <c r="C156" s="14">
        <f>Scores!C147</f>
        <v>71</v>
      </c>
      <c r="D156" s="14">
        <f>Scores!D147</f>
        <v>13</v>
      </c>
      <c r="E156" s="14">
        <f>Scores!E147</f>
        <v>14</v>
      </c>
      <c r="F156" s="14">
        <f>Scores!F147</f>
        <v>21</v>
      </c>
      <c r="G156" s="14">
        <f>Scores!G147</f>
        <v>23</v>
      </c>
      <c r="H156" s="14">
        <f>Scores!H147</f>
        <v>0</v>
      </c>
      <c r="I156" s="14">
        <f>Scores!I147</f>
        <v>0</v>
      </c>
      <c r="J156" s="14">
        <f>Scores!J147</f>
        <v>0</v>
      </c>
      <c r="K156" s="14">
        <f>Scores!K147</f>
        <v>0</v>
      </c>
      <c r="L156" s="14">
        <f>Scores!L147</f>
        <v>0</v>
      </c>
      <c r="M156" s="14" t="str">
        <f>Scores!M147</f>
        <v>o</v>
      </c>
      <c r="N156" s="14">
        <f>Scores!N147</f>
        <v>0</v>
      </c>
      <c r="O156" s="14">
        <f>Scores!O147</f>
        <v>0</v>
      </c>
      <c r="P156" s="14">
        <f t="shared" si="14"/>
        <v>-55.223010634178635</v>
      </c>
      <c r="Q156" s="14">
        <f t="shared" si="15"/>
        <v>2.5843675661999423</v>
      </c>
      <c r="R156" s="14">
        <f t="shared" si="16"/>
        <v>2.5843675661999423</v>
      </c>
      <c r="S156" s="29">
        <f>IF(R156&lt;'Grading Scale'!G$8,IF(R156&lt;'Grading Scale'!G$13,'Grading Scale'!E$13,IF(R156&lt;'Grading Scale'!G$12,'Grading Scale'!E$11,IF(R156&lt;'Grading Scale'!G$11,'Grading Scale'!E$9,IF(R156&lt;'Grading Scale'!G$10,'Grading Scale'!E$7,IF(R156&lt;'Grading Scale'!G$9,'Grading Scale'!E$5,'Grading Scale'!E$3))))),IF(R156&lt;'Grading Scale'!G$7,'Grading Scale'!B$13,IF(R156&lt;'Grading Scale'!G$6,'Grading Scale'!B$11,IF(R156&lt;'Grading Scale'!G$5,'Grading Scale'!B$9,IF(R156&lt;'Grading Scale'!G$4,'Grading Scale'!B$7,IF(R156&lt;'Grading Scale'!G$3,'Grading Scale'!B$5,'Grading Scale'!B$3))))))</f>
        <v>2.7</v>
      </c>
      <c r="T156" s="14">
        <f>Scores!B147</f>
        <v>134</v>
      </c>
      <c r="U156" s="14" t="str">
        <f>IF(S156&gt;='Grading Scale'!B$13,IF(S156='Grading Scale'!B$3,'Grading Scale'!C$3,IF(S156='Grading Scale'!B$5,'Grading Scale'!C$5,IF(S156='Grading Scale'!B$7,'Grading Scale'!C$7,IF(S156='Grading Scale'!B$9,'Grading Scale'!C$9,IF(S156='Grading Scale'!B$11,'Grading Scale'!C$11,'Grading Scale'!C$13))))),IF(S156='Grading Scale'!E$3,'Grading Scale'!F$3,IF(S156='Grading Scale'!E$5,'Grading Scale'!F$5,IF(S156='Grading Scale'!E$7,'Grading Scale'!F$7,IF(S156='Grading Scale'!E$9,'Grading Scale'!F$9,IF(S156='Grading Scale'!E$11,'Grading Scale'!F$11,'Grading Scale'!F$13))))))</f>
        <v>B-   </v>
      </c>
      <c r="V156" s="14" t="str">
        <f t="shared" si="17"/>
        <v> </v>
      </c>
      <c r="W156" s="12"/>
      <c r="X156" s="11">
        <f t="shared" si="18"/>
      </c>
      <c r="Y156" s="11"/>
    </row>
    <row r="157" spans="1:25" s="3" customFormat="1" ht="12.75">
      <c r="A157" s="14" t="str">
        <f>Scores!A148</f>
        <v>yes</v>
      </c>
      <c r="B157" s="14">
        <f>Scores!B148</f>
        <v>135</v>
      </c>
      <c r="C157" s="14">
        <f>Scores!C148</f>
        <v>69</v>
      </c>
      <c r="D157" s="14">
        <f>Scores!D148</f>
        <v>9</v>
      </c>
      <c r="E157" s="14">
        <f>Scores!E148</f>
        <v>11</v>
      </c>
      <c r="F157" s="14">
        <f>Scores!F148</f>
        <v>23</v>
      </c>
      <c r="G157" s="14">
        <f>Scores!G148</f>
        <v>26</v>
      </c>
      <c r="H157" s="14">
        <f>Scores!H148</f>
        <v>0</v>
      </c>
      <c r="I157" s="14">
        <f>Scores!I148</f>
        <v>0</v>
      </c>
      <c r="J157" s="14">
        <f>Scores!J148</f>
        <v>0</v>
      </c>
      <c r="K157" s="14">
        <f>Scores!K148</f>
        <v>0</v>
      </c>
      <c r="L157" s="14">
        <f>Scores!L148</f>
        <v>0</v>
      </c>
      <c r="M157" s="14" t="str">
        <f>Scores!M148</f>
        <v>o</v>
      </c>
      <c r="N157" s="14">
        <f>Scores!N148</f>
        <v>0</v>
      </c>
      <c r="O157" s="14">
        <f>Scores!O148</f>
        <v>0</v>
      </c>
      <c r="P157" s="14">
        <f t="shared" si="14"/>
        <v>-58.06191139332974</v>
      </c>
      <c r="Q157" s="14">
        <f t="shared" si="15"/>
        <v>2.5503544112302374</v>
      </c>
      <c r="R157" s="14">
        <f t="shared" si="16"/>
        <v>2.5503544112302374</v>
      </c>
      <c r="S157" s="29">
        <f>IF(R157&lt;'Grading Scale'!G$8,IF(R157&lt;'Grading Scale'!G$13,'Grading Scale'!E$13,IF(R157&lt;'Grading Scale'!G$12,'Grading Scale'!E$11,IF(R157&lt;'Grading Scale'!G$11,'Grading Scale'!E$9,IF(R157&lt;'Grading Scale'!G$10,'Grading Scale'!E$7,IF(R157&lt;'Grading Scale'!G$9,'Grading Scale'!E$5,'Grading Scale'!E$3))))),IF(R157&lt;'Grading Scale'!G$7,'Grading Scale'!B$13,IF(R157&lt;'Grading Scale'!G$6,'Grading Scale'!B$11,IF(R157&lt;'Grading Scale'!G$5,'Grading Scale'!B$9,IF(R157&lt;'Grading Scale'!G$4,'Grading Scale'!B$7,IF(R157&lt;'Grading Scale'!G$3,'Grading Scale'!B$5,'Grading Scale'!B$3))))))</f>
        <v>2.7</v>
      </c>
      <c r="T157" s="14">
        <f>Scores!B148</f>
        <v>135</v>
      </c>
      <c r="U157" s="14" t="str">
        <f>IF(S157&gt;='Grading Scale'!B$13,IF(S157='Grading Scale'!B$3,'Grading Scale'!C$3,IF(S157='Grading Scale'!B$5,'Grading Scale'!C$5,IF(S157='Grading Scale'!B$7,'Grading Scale'!C$7,IF(S157='Grading Scale'!B$9,'Grading Scale'!C$9,IF(S157='Grading Scale'!B$11,'Grading Scale'!C$11,'Grading Scale'!C$13))))),IF(S157='Grading Scale'!E$3,'Grading Scale'!F$3,IF(S157='Grading Scale'!E$5,'Grading Scale'!F$5,IF(S157='Grading Scale'!E$7,'Grading Scale'!F$7,IF(S157='Grading Scale'!E$9,'Grading Scale'!F$9,IF(S157='Grading Scale'!E$11,'Grading Scale'!F$11,'Grading Scale'!F$13))))))</f>
        <v>B-   </v>
      </c>
      <c r="V157" s="14" t="str">
        <f t="shared" si="17"/>
        <v> </v>
      </c>
      <c r="W157" s="12"/>
      <c r="X157" s="11">
        <f t="shared" si="18"/>
      </c>
      <c r="Y157" s="11"/>
    </row>
    <row r="158" spans="1:25" s="3" customFormat="1" ht="12.75">
      <c r="A158" s="14" t="str">
        <f>Scores!A149</f>
        <v>yes</v>
      </c>
      <c r="B158" s="14">
        <f>Scores!B149</f>
        <v>136</v>
      </c>
      <c r="C158" s="14">
        <f>Scores!C149</f>
        <v>68</v>
      </c>
      <c r="D158" s="14">
        <f>Scores!D149</f>
        <v>14</v>
      </c>
      <c r="E158" s="14">
        <f>Scores!E149</f>
        <v>13</v>
      </c>
      <c r="F158" s="14">
        <f>Scores!F149</f>
        <v>18</v>
      </c>
      <c r="G158" s="14">
        <f>Scores!G149</f>
        <v>23</v>
      </c>
      <c r="H158" s="14">
        <f>Scores!H149</f>
        <v>0</v>
      </c>
      <c r="I158" s="14">
        <f>Scores!I149</f>
        <v>0</v>
      </c>
      <c r="J158" s="14">
        <f>Scores!J149</f>
        <v>0</v>
      </c>
      <c r="K158" s="14">
        <f>Scores!K149</f>
        <v>0</v>
      </c>
      <c r="L158" s="14">
        <f>Scores!L149</f>
        <v>0</v>
      </c>
      <c r="M158" s="14" t="str">
        <f>Scores!M149</f>
        <v>o</v>
      </c>
      <c r="N158" s="14">
        <f>Scores!N149</f>
        <v>0</v>
      </c>
      <c r="O158" s="14">
        <f>Scores!O149</f>
        <v>0</v>
      </c>
      <c r="P158" s="14">
        <f t="shared" si="14"/>
        <v>-61.10157022109554</v>
      </c>
      <c r="Q158" s="14">
        <f t="shared" si="15"/>
        <v>2.5139359536879793</v>
      </c>
      <c r="R158" s="14">
        <f t="shared" si="16"/>
        <v>2.5139359536879793</v>
      </c>
      <c r="S158" s="29">
        <f>IF(R158&lt;'Grading Scale'!G$8,IF(R158&lt;'Grading Scale'!G$13,'Grading Scale'!E$13,IF(R158&lt;'Grading Scale'!G$12,'Grading Scale'!E$11,IF(R158&lt;'Grading Scale'!G$11,'Grading Scale'!E$9,IF(R158&lt;'Grading Scale'!G$10,'Grading Scale'!E$7,IF(R158&lt;'Grading Scale'!G$9,'Grading Scale'!E$5,'Grading Scale'!E$3))))),IF(R158&lt;'Grading Scale'!G$7,'Grading Scale'!B$13,IF(R158&lt;'Grading Scale'!G$6,'Grading Scale'!B$11,IF(R158&lt;'Grading Scale'!G$5,'Grading Scale'!B$9,IF(R158&lt;'Grading Scale'!G$4,'Grading Scale'!B$7,IF(R158&lt;'Grading Scale'!G$3,'Grading Scale'!B$5,'Grading Scale'!B$3))))))</f>
        <v>2.7</v>
      </c>
      <c r="T158" s="14">
        <f>Scores!B149</f>
        <v>136</v>
      </c>
      <c r="U158" s="14" t="str">
        <f>IF(S158&gt;='Grading Scale'!B$13,IF(S158='Grading Scale'!B$3,'Grading Scale'!C$3,IF(S158='Grading Scale'!B$5,'Grading Scale'!C$5,IF(S158='Grading Scale'!B$7,'Grading Scale'!C$7,IF(S158='Grading Scale'!B$9,'Grading Scale'!C$9,IF(S158='Grading Scale'!B$11,'Grading Scale'!C$11,'Grading Scale'!C$13))))),IF(S158='Grading Scale'!E$3,'Grading Scale'!F$3,IF(S158='Grading Scale'!E$5,'Grading Scale'!F$5,IF(S158='Grading Scale'!E$7,'Grading Scale'!F$7,IF(S158='Grading Scale'!E$9,'Grading Scale'!F$9,IF(S158='Grading Scale'!E$11,'Grading Scale'!F$11,'Grading Scale'!F$13))))))</f>
        <v>B-   </v>
      </c>
      <c r="V158" s="14" t="str">
        <f t="shared" si="17"/>
        <v> </v>
      </c>
      <c r="W158" s="12"/>
      <c r="X158" s="11">
        <f t="shared" si="18"/>
      </c>
      <c r="Y158" s="11"/>
    </row>
    <row r="159" spans="1:25" s="3" customFormat="1" ht="12.75">
      <c r="A159" s="14" t="str">
        <f>Scores!A150</f>
        <v>yes</v>
      </c>
      <c r="B159" s="14">
        <f>Scores!B150</f>
        <v>137</v>
      </c>
      <c r="C159" s="14">
        <f>Scores!C150</f>
        <v>65</v>
      </c>
      <c r="D159" s="14">
        <f>Scores!D150</f>
        <v>6</v>
      </c>
      <c r="E159" s="14">
        <f>Scores!E150</f>
        <v>9</v>
      </c>
      <c r="F159" s="14">
        <f>Scores!F150</f>
        <v>18</v>
      </c>
      <c r="G159" s="14">
        <f>Scores!G150</f>
        <v>32</v>
      </c>
      <c r="H159" s="14">
        <f>Scores!H150</f>
        <v>0</v>
      </c>
      <c r="I159" s="14">
        <f>Scores!I150</f>
        <v>0</v>
      </c>
      <c r="J159" s="14">
        <f>Scores!J150</f>
        <v>0</v>
      </c>
      <c r="K159" s="14">
        <f>Scores!K150</f>
        <v>0</v>
      </c>
      <c r="L159" s="14">
        <f>Scores!L150</f>
        <v>0</v>
      </c>
      <c r="M159" s="14" t="str">
        <f>Scores!M150</f>
        <v>o</v>
      </c>
      <c r="N159" s="14">
        <f>Scores!N150</f>
        <v>0</v>
      </c>
      <c r="O159" s="14">
        <f>Scores!O150</f>
        <v>0</v>
      </c>
      <c r="P159" s="14">
        <f t="shared" si="14"/>
        <v>-65.58300150124829</v>
      </c>
      <c r="Q159" s="14">
        <f t="shared" si="15"/>
        <v>2.4602434756657825</v>
      </c>
      <c r="R159" s="14">
        <f t="shared" si="16"/>
        <v>2.4602434756657825</v>
      </c>
      <c r="S159" s="29">
        <f>IF(R159&lt;'Grading Scale'!G$8,IF(R159&lt;'Grading Scale'!G$13,'Grading Scale'!E$13,IF(R159&lt;'Grading Scale'!G$12,'Grading Scale'!E$11,IF(R159&lt;'Grading Scale'!G$11,'Grading Scale'!E$9,IF(R159&lt;'Grading Scale'!G$10,'Grading Scale'!E$7,IF(R159&lt;'Grading Scale'!G$9,'Grading Scale'!E$5,'Grading Scale'!E$3))))),IF(R159&lt;'Grading Scale'!G$7,'Grading Scale'!B$13,IF(R159&lt;'Grading Scale'!G$6,'Grading Scale'!B$11,IF(R159&lt;'Grading Scale'!G$5,'Grading Scale'!B$9,IF(R159&lt;'Grading Scale'!G$4,'Grading Scale'!B$7,IF(R159&lt;'Grading Scale'!G$3,'Grading Scale'!B$5,'Grading Scale'!B$3))))))</f>
        <v>2.3</v>
      </c>
      <c r="T159" s="14">
        <f>Scores!B150</f>
        <v>137</v>
      </c>
      <c r="U159" s="14" t="str">
        <f>IF(S159&gt;='Grading Scale'!B$13,IF(S159='Grading Scale'!B$3,'Grading Scale'!C$3,IF(S159='Grading Scale'!B$5,'Grading Scale'!C$5,IF(S159='Grading Scale'!B$7,'Grading Scale'!C$7,IF(S159='Grading Scale'!B$9,'Grading Scale'!C$9,IF(S159='Grading Scale'!B$11,'Grading Scale'!C$11,'Grading Scale'!C$13))))),IF(S159='Grading Scale'!E$3,'Grading Scale'!F$3,IF(S159='Grading Scale'!E$5,'Grading Scale'!F$5,IF(S159='Grading Scale'!E$7,'Grading Scale'!F$7,IF(S159='Grading Scale'!E$9,'Grading Scale'!F$9,IF(S159='Grading Scale'!E$11,'Grading Scale'!F$11,'Grading Scale'!F$13))))))</f>
        <v>C+   </v>
      </c>
      <c r="V159" s="14" t="str">
        <f t="shared" si="17"/>
        <v> </v>
      </c>
      <c r="W159" s="12"/>
      <c r="X159" s="11">
        <f t="shared" si="18"/>
      </c>
      <c r="Y159" s="11"/>
    </row>
    <row r="160" spans="1:25" s="3" customFormat="1" ht="12.75">
      <c r="A160" s="14" t="str">
        <f>Scores!A151</f>
        <v>yes</v>
      </c>
      <c r="B160" s="14">
        <f>Scores!B151</f>
        <v>138</v>
      </c>
      <c r="C160" s="14">
        <f>Scores!C151</f>
        <v>62</v>
      </c>
      <c r="D160" s="14">
        <f>Scores!D151</f>
        <v>15</v>
      </c>
      <c r="E160" s="14">
        <f>Scores!E151</f>
        <v>6</v>
      </c>
      <c r="F160" s="14">
        <f>Scores!F151</f>
        <v>20</v>
      </c>
      <c r="G160" s="14">
        <f>Scores!G151</f>
        <v>21</v>
      </c>
      <c r="H160" s="14">
        <f>Scores!H151</f>
        <v>0</v>
      </c>
      <c r="I160" s="14">
        <f>Scores!I151</f>
        <v>0</v>
      </c>
      <c r="J160" s="14">
        <f>Scores!J151</f>
        <v>0</v>
      </c>
      <c r="K160" s="14">
        <f>Scores!K151</f>
        <v>0</v>
      </c>
      <c r="L160" s="14">
        <f>Scores!L151</f>
        <v>0</v>
      </c>
      <c r="M160" s="14" t="str">
        <f>Scores!M151</f>
        <v>o</v>
      </c>
      <c r="N160" s="14">
        <f>Scores!N151</f>
        <v>0</v>
      </c>
      <c r="O160" s="14">
        <f>Scores!O151</f>
        <v>0</v>
      </c>
      <c r="P160" s="14">
        <f t="shared" si="14"/>
        <v>-71.70445105356242</v>
      </c>
      <c r="Q160" s="14">
        <f t="shared" si="15"/>
        <v>2.3869017740966334</v>
      </c>
      <c r="R160" s="14">
        <f t="shared" si="16"/>
        <v>2.3869017740966334</v>
      </c>
      <c r="S160" s="29">
        <f>IF(R160&lt;'Grading Scale'!G$8,IF(R160&lt;'Grading Scale'!G$13,'Grading Scale'!E$13,IF(R160&lt;'Grading Scale'!G$12,'Grading Scale'!E$11,IF(R160&lt;'Grading Scale'!G$11,'Grading Scale'!E$9,IF(R160&lt;'Grading Scale'!G$10,'Grading Scale'!E$7,IF(R160&lt;'Grading Scale'!G$9,'Grading Scale'!E$5,'Grading Scale'!E$3))))),IF(R160&lt;'Grading Scale'!G$7,'Grading Scale'!B$13,IF(R160&lt;'Grading Scale'!G$6,'Grading Scale'!B$11,IF(R160&lt;'Grading Scale'!G$5,'Grading Scale'!B$9,IF(R160&lt;'Grading Scale'!G$4,'Grading Scale'!B$7,IF(R160&lt;'Grading Scale'!G$3,'Grading Scale'!B$5,'Grading Scale'!B$3))))))</f>
        <v>2.3</v>
      </c>
      <c r="T160" s="14">
        <f>Scores!B151</f>
        <v>138</v>
      </c>
      <c r="U160" s="14" t="str">
        <f>IF(S160&gt;='Grading Scale'!B$13,IF(S160='Grading Scale'!B$3,'Grading Scale'!C$3,IF(S160='Grading Scale'!B$5,'Grading Scale'!C$5,IF(S160='Grading Scale'!B$7,'Grading Scale'!C$7,IF(S160='Grading Scale'!B$9,'Grading Scale'!C$9,IF(S160='Grading Scale'!B$11,'Grading Scale'!C$11,'Grading Scale'!C$13))))),IF(S160='Grading Scale'!E$3,'Grading Scale'!F$3,IF(S160='Grading Scale'!E$5,'Grading Scale'!F$5,IF(S160='Grading Scale'!E$7,'Grading Scale'!F$7,IF(S160='Grading Scale'!E$9,'Grading Scale'!F$9,IF(S160='Grading Scale'!E$11,'Grading Scale'!F$11,'Grading Scale'!F$13))))))</f>
        <v>C+   </v>
      </c>
      <c r="V160" s="14" t="str">
        <f t="shared" si="17"/>
        <v> </v>
      </c>
      <c r="W160" s="12"/>
      <c r="X160" s="11">
        <f t="shared" si="18"/>
      </c>
      <c r="Y160" s="11"/>
    </row>
    <row r="161" spans="1:25" s="3" customFormat="1" ht="12.75">
      <c r="A161" s="14" t="str">
        <f>Scores!A152</f>
        <v>yes</v>
      </c>
      <c r="B161" s="14">
        <f>Scores!B152</f>
        <v>139</v>
      </c>
      <c r="C161" s="14">
        <f>Scores!C152</f>
        <v>55</v>
      </c>
      <c r="D161" s="14">
        <f>Scores!D152</f>
        <v>9</v>
      </c>
      <c r="E161" s="14">
        <f>Scores!E152</f>
        <v>7</v>
      </c>
      <c r="F161" s="14">
        <f>Scores!F152</f>
        <v>19</v>
      </c>
      <c r="G161" s="14">
        <f>Scores!G152</f>
        <v>20</v>
      </c>
      <c r="H161" s="14">
        <f>Scores!H152</f>
        <v>0</v>
      </c>
      <c r="I161" s="14">
        <f>Scores!I152</f>
        <v>0</v>
      </c>
      <c r="J161" s="14">
        <f>Scores!J152</f>
        <v>0</v>
      </c>
      <c r="K161" s="14">
        <f>Scores!K152</f>
        <v>0</v>
      </c>
      <c r="L161" s="14">
        <f>Scores!L152</f>
        <v>0</v>
      </c>
      <c r="M161" s="14" t="str">
        <f>Scores!M152</f>
        <v>o</v>
      </c>
      <c r="N161" s="14">
        <f>Scores!N152</f>
        <v>0</v>
      </c>
      <c r="O161" s="14">
        <f>Scores!O152</f>
        <v>0</v>
      </c>
      <c r="P161" s="14">
        <f t="shared" si="14"/>
        <v>-83.28494750117098</v>
      </c>
      <c r="Q161" s="14">
        <f t="shared" si="15"/>
        <v>2.2481546836853408</v>
      </c>
      <c r="R161" s="14">
        <f t="shared" si="16"/>
        <v>2.2481546836853408</v>
      </c>
      <c r="S161" s="29">
        <f>IF(R161&lt;'Grading Scale'!G$8,IF(R161&lt;'Grading Scale'!G$13,'Grading Scale'!E$13,IF(R161&lt;'Grading Scale'!G$12,'Grading Scale'!E$11,IF(R161&lt;'Grading Scale'!G$11,'Grading Scale'!E$9,IF(R161&lt;'Grading Scale'!G$10,'Grading Scale'!E$7,IF(R161&lt;'Grading Scale'!G$9,'Grading Scale'!E$5,'Grading Scale'!E$3))))),IF(R161&lt;'Grading Scale'!G$7,'Grading Scale'!B$13,IF(R161&lt;'Grading Scale'!G$6,'Grading Scale'!B$11,IF(R161&lt;'Grading Scale'!G$5,'Grading Scale'!B$9,IF(R161&lt;'Grading Scale'!G$4,'Grading Scale'!B$7,IF(R161&lt;'Grading Scale'!G$3,'Grading Scale'!B$5,'Grading Scale'!B$3))))))</f>
        <v>2.3</v>
      </c>
      <c r="T161" s="14">
        <f>Scores!B152</f>
        <v>139</v>
      </c>
      <c r="U161" s="14" t="str">
        <f>IF(S161&gt;='Grading Scale'!B$13,IF(S161='Grading Scale'!B$3,'Grading Scale'!C$3,IF(S161='Grading Scale'!B$5,'Grading Scale'!C$5,IF(S161='Grading Scale'!B$7,'Grading Scale'!C$7,IF(S161='Grading Scale'!B$9,'Grading Scale'!C$9,IF(S161='Grading Scale'!B$11,'Grading Scale'!C$11,'Grading Scale'!C$13))))),IF(S161='Grading Scale'!E$3,'Grading Scale'!F$3,IF(S161='Grading Scale'!E$5,'Grading Scale'!F$5,IF(S161='Grading Scale'!E$7,'Grading Scale'!F$7,IF(S161='Grading Scale'!E$9,'Grading Scale'!F$9,IF(S161='Grading Scale'!E$11,'Grading Scale'!F$11,'Grading Scale'!F$13))))))</f>
        <v>C+   </v>
      </c>
      <c r="V161" s="14" t="str">
        <f t="shared" si="17"/>
        <v> </v>
      </c>
      <c r="W161" s="12"/>
      <c r="X161" s="11">
        <f t="shared" si="18"/>
      </c>
      <c r="Y161" s="11"/>
    </row>
    <row r="162" spans="1:25" s="3" customFormat="1" ht="12.75">
      <c r="A162" s="14">
        <f>Scores!A153</f>
        <v>0</v>
      </c>
      <c r="B162" s="14">
        <f>Scores!B153</f>
        <v>0</v>
      </c>
      <c r="C162" s="14">
        <f>Scores!C153</f>
        <v>0</v>
      </c>
      <c r="D162" s="14">
        <f>Scores!D153</f>
        <v>0</v>
      </c>
      <c r="E162" s="14">
        <f>Scores!E153</f>
        <v>0</v>
      </c>
      <c r="F162" s="14">
        <f>Scores!F153</f>
        <v>0</v>
      </c>
      <c r="G162" s="14">
        <f>Scores!G153</f>
        <v>0</v>
      </c>
      <c r="H162" s="14">
        <f>Scores!H153</f>
        <v>0</v>
      </c>
      <c r="I162" s="14">
        <f>Scores!I153</f>
        <v>0</v>
      </c>
      <c r="J162" s="14">
        <f>Scores!J153</f>
        <v>0</v>
      </c>
      <c r="K162" s="14">
        <f>Scores!K153</f>
        <v>0</v>
      </c>
      <c r="L162" s="14">
        <f>Scores!L153</f>
        <v>0</v>
      </c>
      <c r="M162" s="14">
        <f>Scores!M153</f>
        <v>0</v>
      </c>
      <c r="N162" s="14">
        <f>Scores!N153</f>
        <v>0</v>
      </c>
      <c r="O162" s="14">
        <f>Scores!O153</f>
        <v>0</v>
      </c>
      <c r="P162" s="14">
        <f t="shared" si="14"/>
        <v>-181.3843879173504</v>
      </c>
      <c r="Q162" s="14">
        <f t="shared" si="15"/>
        <v>1.0728154406486876</v>
      </c>
      <c r="R162" s="14">
        <f t="shared" si="16"/>
        <v>1.0728154406486876</v>
      </c>
      <c r="S162" s="29">
        <f>IF(R162&lt;'Grading Scale'!G$8,IF(R162&lt;'Grading Scale'!G$13,'Grading Scale'!E$13,IF(R162&lt;'Grading Scale'!G$12,'Grading Scale'!E$11,IF(R162&lt;'Grading Scale'!G$11,'Grading Scale'!E$9,IF(R162&lt;'Grading Scale'!G$10,'Grading Scale'!E$7,IF(R162&lt;'Grading Scale'!G$9,'Grading Scale'!E$5,'Grading Scale'!E$3))))),IF(R162&lt;'Grading Scale'!G$7,'Grading Scale'!B$13,IF(R162&lt;'Grading Scale'!G$6,'Grading Scale'!B$11,IF(R162&lt;'Grading Scale'!G$5,'Grading Scale'!B$9,IF(R162&lt;'Grading Scale'!G$4,'Grading Scale'!B$7,IF(R162&lt;'Grading Scale'!G$3,'Grading Scale'!B$5,'Grading Scale'!B$3))))))</f>
        <v>1</v>
      </c>
      <c r="T162" s="14">
        <f>Scores!B153</f>
        <v>0</v>
      </c>
      <c r="U162" s="14" t="str">
        <f>IF(S162&gt;='Grading Scale'!B$13,IF(S162='Grading Scale'!B$3,'Grading Scale'!C$3,IF(S162='Grading Scale'!B$5,'Grading Scale'!C$5,IF(S162='Grading Scale'!B$7,'Grading Scale'!C$7,IF(S162='Grading Scale'!B$9,'Grading Scale'!C$9,IF(S162='Grading Scale'!B$11,'Grading Scale'!C$11,'Grading Scale'!C$13))))),IF(S162='Grading Scale'!E$3,'Grading Scale'!F$3,IF(S162='Grading Scale'!E$5,'Grading Scale'!F$5,IF(S162='Grading Scale'!E$7,'Grading Scale'!F$7,IF(S162='Grading Scale'!E$9,'Grading Scale'!F$9,IF(S162='Grading Scale'!E$11,'Grading Scale'!F$11,'Grading Scale'!F$13))))))</f>
        <v>D    </v>
      </c>
      <c r="V162" s="14" t="str">
        <f t="shared" si="17"/>
        <v> </v>
      </c>
      <c r="W162" s="12"/>
      <c r="X162" s="11">
        <f t="shared" si="18"/>
      </c>
      <c r="Y162" s="11"/>
    </row>
    <row r="163" spans="1:25" s="3" customFormat="1" ht="12.75">
      <c r="A163" s="14">
        <f>Scores!A154</f>
        <v>0</v>
      </c>
      <c r="B163" s="14">
        <f>Scores!B154</f>
        <v>0</v>
      </c>
      <c r="C163" s="14">
        <f>Scores!C154</f>
        <v>0</v>
      </c>
      <c r="D163" s="14">
        <f>Scores!D154</f>
        <v>0</v>
      </c>
      <c r="E163" s="14">
        <f>Scores!E154</f>
        <v>0</v>
      </c>
      <c r="F163" s="14">
        <f>Scores!F154</f>
        <v>0</v>
      </c>
      <c r="G163" s="14">
        <f>Scores!G154</f>
        <v>0</v>
      </c>
      <c r="H163" s="14">
        <f>Scores!H154</f>
        <v>0</v>
      </c>
      <c r="I163" s="14">
        <f>Scores!I154</f>
        <v>0</v>
      </c>
      <c r="J163" s="14">
        <f>Scores!J154</f>
        <v>0</v>
      </c>
      <c r="K163" s="14">
        <f>Scores!K154</f>
        <v>0</v>
      </c>
      <c r="L163" s="14">
        <f>Scores!L154</f>
        <v>0</v>
      </c>
      <c r="M163" s="14">
        <f>Scores!M154</f>
        <v>0</v>
      </c>
      <c r="N163" s="14">
        <f>Scores!N154</f>
        <v>0</v>
      </c>
      <c r="O163" s="14">
        <f>Scores!O154</f>
        <v>0</v>
      </c>
      <c r="P163" s="14">
        <f t="shared" si="14"/>
        <v>-181.3843879173504</v>
      </c>
      <c r="Q163" s="14">
        <f t="shared" si="15"/>
        <v>1.0728154406486876</v>
      </c>
      <c r="R163" s="14">
        <f t="shared" si="16"/>
        <v>1.0728154406486876</v>
      </c>
      <c r="S163" s="29">
        <f>IF(R163&lt;'Grading Scale'!G$8,IF(R163&lt;'Grading Scale'!G$13,'Grading Scale'!E$13,IF(R163&lt;'Grading Scale'!G$12,'Grading Scale'!E$11,IF(R163&lt;'Grading Scale'!G$11,'Grading Scale'!E$9,IF(R163&lt;'Grading Scale'!G$10,'Grading Scale'!E$7,IF(R163&lt;'Grading Scale'!G$9,'Grading Scale'!E$5,'Grading Scale'!E$3))))),IF(R163&lt;'Grading Scale'!G$7,'Grading Scale'!B$13,IF(R163&lt;'Grading Scale'!G$6,'Grading Scale'!B$11,IF(R163&lt;'Grading Scale'!G$5,'Grading Scale'!B$9,IF(R163&lt;'Grading Scale'!G$4,'Grading Scale'!B$7,IF(R163&lt;'Grading Scale'!G$3,'Grading Scale'!B$5,'Grading Scale'!B$3))))))</f>
        <v>1</v>
      </c>
      <c r="T163" s="14">
        <f>Scores!B154</f>
        <v>0</v>
      </c>
      <c r="U163" s="14" t="str">
        <f>IF(S163&gt;='Grading Scale'!B$13,IF(S163='Grading Scale'!B$3,'Grading Scale'!C$3,IF(S163='Grading Scale'!B$5,'Grading Scale'!C$5,IF(S163='Grading Scale'!B$7,'Grading Scale'!C$7,IF(S163='Grading Scale'!B$9,'Grading Scale'!C$9,IF(S163='Grading Scale'!B$11,'Grading Scale'!C$11,'Grading Scale'!C$13))))),IF(S163='Grading Scale'!E$3,'Grading Scale'!F$3,IF(S163='Grading Scale'!E$5,'Grading Scale'!F$5,IF(S163='Grading Scale'!E$7,'Grading Scale'!F$7,IF(S163='Grading Scale'!E$9,'Grading Scale'!F$9,IF(S163='Grading Scale'!E$11,'Grading Scale'!F$11,'Grading Scale'!F$13))))))</f>
        <v>D    </v>
      </c>
      <c r="V163" s="14" t="str">
        <f t="shared" si="17"/>
        <v> </v>
      </c>
      <c r="W163" s="12"/>
      <c r="X163" s="11">
        <f t="shared" si="18"/>
      </c>
      <c r="Y163" s="11"/>
    </row>
    <row r="164" spans="1:25" s="3" customFormat="1" ht="12.75">
      <c r="A164" s="14">
        <f>Scores!A155</f>
        <v>0</v>
      </c>
      <c r="B164" s="14">
        <f>Scores!B155</f>
        <v>0</v>
      </c>
      <c r="C164" s="14">
        <f>Scores!C155</f>
        <v>0</v>
      </c>
      <c r="D164" s="14">
        <f>Scores!D155</f>
        <v>0</v>
      </c>
      <c r="E164" s="14">
        <f>Scores!E155</f>
        <v>0</v>
      </c>
      <c r="F164" s="14">
        <f>Scores!F155</f>
        <v>0</v>
      </c>
      <c r="G164" s="14">
        <f>Scores!G155</f>
        <v>0</v>
      </c>
      <c r="H164" s="14">
        <f>Scores!H155</f>
        <v>0</v>
      </c>
      <c r="I164" s="14">
        <f>Scores!I155</f>
        <v>0</v>
      </c>
      <c r="J164" s="14">
        <f>Scores!J155</f>
        <v>0</v>
      </c>
      <c r="K164" s="14">
        <f>Scores!K155</f>
        <v>0</v>
      </c>
      <c r="L164" s="14">
        <f>Scores!L155</f>
        <v>0</v>
      </c>
      <c r="M164" s="14">
        <f>Scores!M155</f>
        <v>0</v>
      </c>
      <c r="N164" s="14">
        <f>Scores!N155</f>
        <v>0</v>
      </c>
      <c r="O164" s="14">
        <f>Scores!O155</f>
        <v>0</v>
      </c>
      <c r="P164" s="14">
        <f t="shared" si="14"/>
        <v>-181.3843879173504</v>
      </c>
      <c r="Q164" s="14">
        <f t="shared" si="15"/>
        <v>1.0728154406486876</v>
      </c>
      <c r="R164" s="14">
        <f t="shared" si="16"/>
        <v>1.0728154406486876</v>
      </c>
      <c r="S164" s="29">
        <f>IF(R164&lt;'Grading Scale'!G$8,IF(R164&lt;'Grading Scale'!G$13,'Grading Scale'!E$13,IF(R164&lt;'Grading Scale'!G$12,'Grading Scale'!E$11,IF(R164&lt;'Grading Scale'!G$11,'Grading Scale'!E$9,IF(R164&lt;'Grading Scale'!G$10,'Grading Scale'!E$7,IF(R164&lt;'Grading Scale'!G$9,'Grading Scale'!E$5,'Grading Scale'!E$3))))),IF(R164&lt;'Grading Scale'!G$7,'Grading Scale'!B$13,IF(R164&lt;'Grading Scale'!G$6,'Grading Scale'!B$11,IF(R164&lt;'Grading Scale'!G$5,'Grading Scale'!B$9,IF(R164&lt;'Grading Scale'!G$4,'Grading Scale'!B$7,IF(R164&lt;'Grading Scale'!G$3,'Grading Scale'!B$5,'Grading Scale'!B$3))))))</f>
        <v>1</v>
      </c>
      <c r="T164" s="14">
        <f>Scores!B155</f>
        <v>0</v>
      </c>
      <c r="U164" s="14" t="str">
        <f>IF(S164&gt;='Grading Scale'!B$13,IF(S164='Grading Scale'!B$3,'Grading Scale'!C$3,IF(S164='Grading Scale'!B$5,'Grading Scale'!C$5,IF(S164='Grading Scale'!B$7,'Grading Scale'!C$7,IF(S164='Grading Scale'!B$9,'Grading Scale'!C$9,IF(S164='Grading Scale'!B$11,'Grading Scale'!C$11,'Grading Scale'!C$13))))),IF(S164='Grading Scale'!E$3,'Grading Scale'!F$3,IF(S164='Grading Scale'!E$5,'Grading Scale'!F$5,IF(S164='Grading Scale'!E$7,'Grading Scale'!F$7,IF(S164='Grading Scale'!E$9,'Grading Scale'!F$9,IF(S164='Grading Scale'!E$11,'Grading Scale'!F$11,'Grading Scale'!F$13))))))</f>
        <v>D    </v>
      </c>
      <c r="V164" s="14" t="str">
        <f t="shared" si="17"/>
        <v> </v>
      </c>
      <c r="W164" s="12"/>
      <c r="X164" s="11">
        <f t="shared" si="18"/>
      </c>
      <c r="Y164" s="11"/>
    </row>
    <row r="165" spans="1:25" s="3" customFormat="1" ht="12.75">
      <c r="A165" s="14">
        <f>Scores!A156</f>
        <v>0</v>
      </c>
      <c r="B165" s="14">
        <f>Scores!B156</f>
        <v>0</v>
      </c>
      <c r="C165" s="14">
        <f>Scores!C156</f>
        <v>0</v>
      </c>
      <c r="D165" s="14">
        <f>Scores!D156</f>
        <v>0</v>
      </c>
      <c r="E165" s="14">
        <f>Scores!E156</f>
        <v>0</v>
      </c>
      <c r="F165" s="14">
        <f>Scores!F156</f>
        <v>0</v>
      </c>
      <c r="G165" s="14">
        <f>Scores!G156</f>
        <v>0</v>
      </c>
      <c r="H165" s="14">
        <f>Scores!H156</f>
        <v>0</v>
      </c>
      <c r="I165" s="14">
        <f>Scores!I156</f>
        <v>0</v>
      </c>
      <c r="J165" s="14">
        <f>Scores!J156</f>
        <v>0</v>
      </c>
      <c r="K165" s="14">
        <f>Scores!K156</f>
        <v>0</v>
      </c>
      <c r="L165" s="14">
        <f>Scores!L156</f>
        <v>0</v>
      </c>
      <c r="M165" s="14">
        <f>Scores!M156</f>
        <v>0</v>
      </c>
      <c r="N165" s="14">
        <f>Scores!N156</f>
        <v>0</v>
      </c>
      <c r="O165" s="14">
        <f>Scores!O156</f>
        <v>0</v>
      </c>
      <c r="P165" s="14">
        <f t="shared" si="14"/>
        <v>-181.3843879173504</v>
      </c>
      <c r="Q165" s="14">
        <f t="shared" si="15"/>
        <v>1.0728154406486876</v>
      </c>
      <c r="R165" s="14">
        <f t="shared" si="16"/>
        <v>1.0728154406486876</v>
      </c>
      <c r="S165" s="29">
        <f>IF(R165&lt;'Grading Scale'!G$8,IF(R165&lt;'Grading Scale'!G$13,'Grading Scale'!E$13,IF(R165&lt;'Grading Scale'!G$12,'Grading Scale'!E$11,IF(R165&lt;'Grading Scale'!G$11,'Grading Scale'!E$9,IF(R165&lt;'Grading Scale'!G$10,'Grading Scale'!E$7,IF(R165&lt;'Grading Scale'!G$9,'Grading Scale'!E$5,'Grading Scale'!E$3))))),IF(R165&lt;'Grading Scale'!G$7,'Grading Scale'!B$13,IF(R165&lt;'Grading Scale'!G$6,'Grading Scale'!B$11,IF(R165&lt;'Grading Scale'!G$5,'Grading Scale'!B$9,IF(R165&lt;'Grading Scale'!G$4,'Grading Scale'!B$7,IF(R165&lt;'Grading Scale'!G$3,'Grading Scale'!B$5,'Grading Scale'!B$3))))))</f>
        <v>1</v>
      </c>
      <c r="T165" s="14">
        <f>Scores!B156</f>
        <v>0</v>
      </c>
      <c r="U165" s="14" t="str">
        <f>IF(S165&gt;='Grading Scale'!B$13,IF(S165='Grading Scale'!B$3,'Grading Scale'!C$3,IF(S165='Grading Scale'!B$5,'Grading Scale'!C$5,IF(S165='Grading Scale'!B$7,'Grading Scale'!C$7,IF(S165='Grading Scale'!B$9,'Grading Scale'!C$9,IF(S165='Grading Scale'!B$11,'Grading Scale'!C$11,'Grading Scale'!C$13))))),IF(S165='Grading Scale'!E$3,'Grading Scale'!F$3,IF(S165='Grading Scale'!E$5,'Grading Scale'!F$5,IF(S165='Grading Scale'!E$7,'Grading Scale'!F$7,IF(S165='Grading Scale'!E$9,'Grading Scale'!F$9,IF(S165='Grading Scale'!E$11,'Grading Scale'!F$11,'Grading Scale'!F$13))))))</f>
        <v>D    </v>
      </c>
      <c r="V165" s="14" t="str">
        <f t="shared" si="17"/>
        <v> </v>
      </c>
      <c r="W165" s="12"/>
      <c r="X165" s="11">
        <f t="shared" si="18"/>
      </c>
      <c r="Y165" s="11"/>
    </row>
    <row r="166" spans="1:25" s="3" customFormat="1" ht="12.75">
      <c r="A166" s="14">
        <f>Scores!A157</f>
        <v>0</v>
      </c>
      <c r="B166" s="14">
        <f>Scores!B157</f>
        <v>0</v>
      </c>
      <c r="C166" s="14">
        <f>Scores!C157</f>
        <v>0</v>
      </c>
      <c r="D166" s="14">
        <f>Scores!D157</f>
        <v>0</v>
      </c>
      <c r="E166" s="14">
        <f>Scores!E157</f>
        <v>0</v>
      </c>
      <c r="F166" s="14">
        <f>Scores!F157</f>
        <v>0</v>
      </c>
      <c r="G166" s="14">
        <f>Scores!G157</f>
        <v>0</v>
      </c>
      <c r="H166" s="14">
        <f>Scores!H157</f>
        <v>0</v>
      </c>
      <c r="I166" s="14">
        <f>Scores!I157</f>
        <v>0</v>
      </c>
      <c r="J166" s="14">
        <f>Scores!J157</f>
        <v>0</v>
      </c>
      <c r="K166" s="14">
        <f>Scores!K157</f>
        <v>0</v>
      </c>
      <c r="L166" s="14">
        <f>Scores!L157</f>
        <v>0</v>
      </c>
      <c r="M166" s="14">
        <f>Scores!M157</f>
        <v>0</v>
      </c>
      <c r="N166" s="14">
        <f>Scores!N157</f>
        <v>0</v>
      </c>
      <c r="O166" s="14">
        <f>Scores!O157</f>
        <v>0</v>
      </c>
      <c r="P166" s="14">
        <f t="shared" si="14"/>
        <v>-181.3843879173504</v>
      </c>
      <c r="Q166" s="14">
        <f t="shared" si="15"/>
        <v>1.0728154406486876</v>
      </c>
      <c r="R166" s="14">
        <f t="shared" si="16"/>
        <v>1.0728154406486876</v>
      </c>
      <c r="S166" s="29">
        <f>IF(R166&lt;'Grading Scale'!G$8,IF(R166&lt;'Grading Scale'!G$13,'Grading Scale'!E$13,IF(R166&lt;'Grading Scale'!G$12,'Grading Scale'!E$11,IF(R166&lt;'Grading Scale'!G$11,'Grading Scale'!E$9,IF(R166&lt;'Grading Scale'!G$10,'Grading Scale'!E$7,IF(R166&lt;'Grading Scale'!G$9,'Grading Scale'!E$5,'Grading Scale'!E$3))))),IF(R166&lt;'Grading Scale'!G$7,'Grading Scale'!B$13,IF(R166&lt;'Grading Scale'!G$6,'Grading Scale'!B$11,IF(R166&lt;'Grading Scale'!G$5,'Grading Scale'!B$9,IF(R166&lt;'Grading Scale'!G$4,'Grading Scale'!B$7,IF(R166&lt;'Grading Scale'!G$3,'Grading Scale'!B$5,'Grading Scale'!B$3))))))</f>
        <v>1</v>
      </c>
      <c r="T166" s="14">
        <f>Scores!B157</f>
        <v>0</v>
      </c>
      <c r="U166" s="14" t="str">
        <f>IF(S166&gt;='Grading Scale'!B$13,IF(S166='Grading Scale'!B$3,'Grading Scale'!C$3,IF(S166='Grading Scale'!B$5,'Grading Scale'!C$5,IF(S166='Grading Scale'!B$7,'Grading Scale'!C$7,IF(S166='Grading Scale'!B$9,'Grading Scale'!C$9,IF(S166='Grading Scale'!B$11,'Grading Scale'!C$11,'Grading Scale'!C$13))))),IF(S166='Grading Scale'!E$3,'Grading Scale'!F$3,IF(S166='Grading Scale'!E$5,'Grading Scale'!F$5,IF(S166='Grading Scale'!E$7,'Grading Scale'!F$7,IF(S166='Grading Scale'!E$9,'Grading Scale'!F$9,IF(S166='Grading Scale'!E$11,'Grading Scale'!F$11,'Grading Scale'!F$13))))))</f>
        <v>D    </v>
      </c>
      <c r="V166" s="14" t="str">
        <f t="shared" si="17"/>
        <v> </v>
      </c>
      <c r="W166" s="12"/>
      <c r="X166" s="11">
        <f t="shared" si="18"/>
      </c>
      <c r="Y166" s="11"/>
    </row>
    <row r="167" spans="1:25" s="3" customFormat="1" ht="12.75">
      <c r="A167" s="14">
        <f>Scores!A158</f>
        <v>0</v>
      </c>
      <c r="B167" s="14">
        <f>Scores!B158</f>
        <v>0</v>
      </c>
      <c r="C167" s="14">
        <f>Scores!C158</f>
        <v>0</v>
      </c>
      <c r="D167" s="14">
        <f>Scores!D158</f>
        <v>0</v>
      </c>
      <c r="E167" s="14">
        <f>Scores!E158</f>
        <v>0</v>
      </c>
      <c r="F167" s="14">
        <f>Scores!F158</f>
        <v>0</v>
      </c>
      <c r="G167" s="14">
        <f>Scores!G158</f>
        <v>0</v>
      </c>
      <c r="H167" s="14">
        <f>Scores!H158</f>
        <v>0</v>
      </c>
      <c r="I167" s="14">
        <f>Scores!I158</f>
        <v>0</v>
      </c>
      <c r="J167" s="14">
        <f>Scores!J158</f>
        <v>0</v>
      </c>
      <c r="K167" s="14">
        <f>Scores!K158</f>
        <v>0</v>
      </c>
      <c r="L167" s="14">
        <f>Scores!L158</f>
        <v>0</v>
      </c>
      <c r="M167" s="14">
        <f>Scores!M158</f>
        <v>0</v>
      </c>
      <c r="N167" s="14">
        <f>Scores!N158</f>
        <v>0</v>
      </c>
      <c r="O167" s="14">
        <f>Scores!O158</f>
        <v>0</v>
      </c>
      <c r="P167" s="14">
        <f t="shared" si="14"/>
        <v>-181.3843879173504</v>
      </c>
      <c r="Q167" s="14">
        <f t="shared" si="15"/>
        <v>1.0728154406486876</v>
      </c>
      <c r="R167" s="14">
        <f t="shared" si="16"/>
        <v>1.0728154406486876</v>
      </c>
      <c r="S167" s="29">
        <f>IF(R167&lt;'Grading Scale'!G$8,IF(R167&lt;'Grading Scale'!G$13,'Grading Scale'!E$13,IF(R167&lt;'Grading Scale'!G$12,'Grading Scale'!E$11,IF(R167&lt;'Grading Scale'!G$11,'Grading Scale'!E$9,IF(R167&lt;'Grading Scale'!G$10,'Grading Scale'!E$7,IF(R167&lt;'Grading Scale'!G$9,'Grading Scale'!E$5,'Grading Scale'!E$3))))),IF(R167&lt;'Grading Scale'!G$7,'Grading Scale'!B$13,IF(R167&lt;'Grading Scale'!G$6,'Grading Scale'!B$11,IF(R167&lt;'Grading Scale'!G$5,'Grading Scale'!B$9,IF(R167&lt;'Grading Scale'!G$4,'Grading Scale'!B$7,IF(R167&lt;'Grading Scale'!G$3,'Grading Scale'!B$5,'Grading Scale'!B$3))))))</f>
        <v>1</v>
      </c>
      <c r="T167" s="14">
        <f>Scores!B158</f>
        <v>0</v>
      </c>
      <c r="U167" s="14" t="str">
        <f>IF(S167&gt;='Grading Scale'!B$13,IF(S167='Grading Scale'!B$3,'Grading Scale'!C$3,IF(S167='Grading Scale'!B$5,'Grading Scale'!C$5,IF(S167='Grading Scale'!B$7,'Grading Scale'!C$7,IF(S167='Grading Scale'!B$9,'Grading Scale'!C$9,IF(S167='Grading Scale'!B$11,'Grading Scale'!C$11,'Grading Scale'!C$13))))),IF(S167='Grading Scale'!E$3,'Grading Scale'!F$3,IF(S167='Grading Scale'!E$5,'Grading Scale'!F$5,IF(S167='Grading Scale'!E$7,'Grading Scale'!F$7,IF(S167='Grading Scale'!E$9,'Grading Scale'!F$9,IF(S167='Grading Scale'!E$11,'Grading Scale'!F$11,'Grading Scale'!F$13))))))</f>
        <v>D    </v>
      </c>
      <c r="V167" s="14" t="str">
        <f t="shared" si="17"/>
        <v> </v>
      </c>
      <c r="W167" s="12"/>
      <c r="X167" s="11">
        <f t="shared" si="18"/>
      </c>
      <c r="Y167" s="11"/>
    </row>
    <row r="168" spans="1:25" s="3" customFormat="1" ht="12.75">
      <c r="A168" s="14">
        <f>Scores!A159</f>
        <v>0</v>
      </c>
      <c r="B168" s="14">
        <f>Scores!B159</f>
        <v>0</v>
      </c>
      <c r="C168" s="14">
        <f>Scores!C159</f>
        <v>0</v>
      </c>
      <c r="D168" s="14">
        <f>Scores!D159</f>
        <v>0</v>
      </c>
      <c r="E168" s="14">
        <f>Scores!E159</f>
        <v>0</v>
      </c>
      <c r="F168" s="14">
        <f>Scores!F159</f>
        <v>0</v>
      </c>
      <c r="G168" s="14">
        <f>Scores!G159</f>
        <v>0</v>
      </c>
      <c r="H168" s="14">
        <f>Scores!H159</f>
        <v>0</v>
      </c>
      <c r="I168" s="14">
        <f>Scores!I159</f>
        <v>0</v>
      </c>
      <c r="J168" s="14">
        <f>Scores!J159</f>
        <v>0</v>
      </c>
      <c r="K168" s="14">
        <f>Scores!K159</f>
        <v>0</v>
      </c>
      <c r="L168" s="14">
        <f>Scores!L159</f>
        <v>0</v>
      </c>
      <c r="M168" s="14">
        <f>Scores!M159</f>
        <v>0</v>
      </c>
      <c r="N168" s="14">
        <f>Scores!N159</f>
        <v>0</v>
      </c>
      <c r="O168" s="14">
        <f>Scores!O159</f>
        <v>0</v>
      </c>
      <c r="P168" s="14">
        <f t="shared" si="14"/>
        <v>-181.3843879173504</v>
      </c>
      <c r="Q168" s="14">
        <f t="shared" si="15"/>
        <v>1.0728154406486876</v>
      </c>
      <c r="R168" s="14">
        <f t="shared" si="16"/>
        <v>1.0728154406486876</v>
      </c>
      <c r="S168" s="29">
        <f>IF(R168&lt;'Grading Scale'!G$8,IF(R168&lt;'Grading Scale'!G$13,'Grading Scale'!E$13,IF(R168&lt;'Grading Scale'!G$12,'Grading Scale'!E$11,IF(R168&lt;'Grading Scale'!G$11,'Grading Scale'!E$9,IF(R168&lt;'Grading Scale'!G$10,'Grading Scale'!E$7,IF(R168&lt;'Grading Scale'!G$9,'Grading Scale'!E$5,'Grading Scale'!E$3))))),IF(R168&lt;'Grading Scale'!G$7,'Grading Scale'!B$13,IF(R168&lt;'Grading Scale'!G$6,'Grading Scale'!B$11,IF(R168&lt;'Grading Scale'!G$5,'Grading Scale'!B$9,IF(R168&lt;'Grading Scale'!G$4,'Grading Scale'!B$7,IF(R168&lt;'Grading Scale'!G$3,'Grading Scale'!B$5,'Grading Scale'!B$3))))))</f>
        <v>1</v>
      </c>
      <c r="T168" s="14">
        <f>Scores!B159</f>
        <v>0</v>
      </c>
      <c r="U168" s="14" t="str">
        <f>IF(S168&gt;='Grading Scale'!B$13,IF(S168='Grading Scale'!B$3,'Grading Scale'!C$3,IF(S168='Grading Scale'!B$5,'Grading Scale'!C$5,IF(S168='Grading Scale'!B$7,'Grading Scale'!C$7,IF(S168='Grading Scale'!B$9,'Grading Scale'!C$9,IF(S168='Grading Scale'!B$11,'Grading Scale'!C$11,'Grading Scale'!C$13))))),IF(S168='Grading Scale'!E$3,'Grading Scale'!F$3,IF(S168='Grading Scale'!E$5,'Grading Scale'!F$5,IF(S168='Grading Scale'!E$7,'Grading Scale'!F$7,IF(S168='Grading Scale'!E$9,'Grading Scale'!F$9,IF(S168='Grading Scale'!E$11,'Grading Scale'!F$11,'Grading Scale'!F$13))))))</f>
        <v>D    </v>
      </c>
      <c r="V168" s="14" t="str">
        <f t="shared" si="17"/>
        <v> </v>
      </c>
      <c r="W168" s="12"/>
      <c r="X168" s="11">
        <f t="shared" si="18"/>
      </c>
      <c r="Y168" s="11"/>
    </row>
    <row r="169" spans="1:25" s="3" customFormat="1" ht="12.75">
      <c r="A169" s="14">
        <f>Scores!A160</f>
        <v>0</v>
      </c>
      <c r="B169" s="14">
        <f>Scores!B160</f>
        <v>0</v>
      </c>
      <c r="C169" s="14">
        <f>Scores!C160</f>
        <v>0</v>
      </c>
      <c r="D169" s="14">
        <f>Scores!D160</f>
        <v>0</v>
      </c>
      <c r="E169" s="14">
        <f>Scores!E160</f>
        <v>0</v>
      </c>
      <c r="F169" s="14">
        <f>Scores!F160</f>
        <v>0</v>
      </c>
      <c r="G169" s="14">
        <f>Scores!G160</f>
        <v>0</v>
      </c>
      <c r="H169" s="14">
        <f>Scores!H160</f>
        <v>0</v>
      </c>
      <c r="I169" s="14">
        <f>Scores!I160</f>
        <v>0</v>
      </c>
      <c r="J169" s="14">
        <f>Scores!J160</f>
        <v>0</v>
      </c>
      <c r="K169" s="14">
        <f>Scores!K160</f>
        <v>0</v>
      </c>
      <c r="L169" s="14">
        <f>Scores!L160</f>
        <v>0</v>
      </c>
      <c r="M169" s="14">
        <f>Scores!M160</f>
        <v>0</v>
      </c>
      <c r="N169" s="14">
        <f>Scores!N160</f>
        <v>0</v>
      </c>
      <c r="O169" s="14">
        <f>Scores!O160</f>
        <v>0</v>
      </c>
      <c r="P169" s="14">
        <f t="shared" si="14"/>
        <v>-181.3843879173504</v>
      </c>
      <c r="Q169" s="14">
        <f t="shared" si="15"/>
        <v>1.0728154406486876</v>
      </c>
      <c r="R169" s="14">
        <f t="shared" si="16"/>
        <v>1.0728154406486876</v>
      </c>
      <c r="S169" s="29">
        <f>IF(R169&lt;'Grading Scale'!G$8,IF(R169&lt;'Grading Scale'!G$13,'Grading Scale'!E$13,IF(R169&lt;'Grading Scale'!G$12,'Grading Scale'!E$11,IF(R169&lt;'Grading Scale'!G$11,'Grading Scale'!E$9,IF(R169&lt;'Grading Scale'!G$10,'Grading Scale'!E$7,IF(R169&lt;'Grading Scale'!G$9,'Grading Scale'!E$5,'Grading Scale'!E$3))))),IF(R169&lt;'Grading Scale'!G$7,'Grading Scale'!B$13,IF(R169&lt;'Grading Scale'!G$6,'Grading Scale'!B$11,IF(R169&lt;'Grading Scale'!G$5,'Grading Scale'!B$9,IF(R169&lt;'Grading Scale'!G$4,'Grading Scale'!B$7,IF(R169&lt;'Grading Scale'!G$3,'Grading Scale'!B$5,'Grading Scale'!B$3))))))</f>
        <v>1</v>
      </c>
      <c r="T169" s="14">
        <f>Scores!B160</f>
        <v>0</v>
      </c>
      <c r="U169" s="14" t="str">
        <f>IF(S169&gt;='Grading Scale'!B$13,IF(S169='Grading Scale'!B$3,'Grading Scale'!C$3,IF(S169='Grading Scale'!B$5,'Grading Scale'!C$5,IF(S169='Grading Scale'!B$7,'Grading Scale'!C$7,IF(S169='Grading Scale'!B$9,'Grading Scale'!C$9,IF(S169='Grading Scale'!B$11,'Grading Scale'!C$11,'Grading Scale'!C$13))))),IF(S169='Grading Scale'!E$3,'Grading Scale'!F$3,IF(S169='Grading Scale'!E$5,'Grading Scale'!F$5,IF(S169='Grading Scale'!E$7,'Grading Scale'!F$7,IF(S169='Grading Scale'!E$9,'Grading Scale'!F$9,IF(S169='Grading Scale'!E$11,'Grading Scale'!F$11,'Grading Scale'!F$13))))))</f>
        <v>D    </v>
      </c>
      <c r="V169" s="14" t="str">
        <f t="shared" si="17"/>
        <v> </v>
      </c>
      <c r="W169" s="12"/>
      <c r="X169" s="11">
        <f t="shared" si="18"/>
      </c>
      <c r="Y169" s="11"/>
    </row>
    <row r="170" spans="1:25" s="3" customFormat="1" ht="12.75">
      <c r="A170" s="14">
        <f>Scores!A161</f>
        <v>0</v>
      </c>
      <c r="B170" s="14">
        <f>Scores!B161</f>
        <v>0</v>
      </c>
      <c r="C170" s="14">
        <f>Scores!C161</f>
        <v>0</v>
      </c>
      <c r="D170" s="14">
        <f>Scores!D161</f>
        <v>0</v>
      </c>
      <c r="E170" s="14">
        <f>Scores!E161</f>
        <v>0</v>
      </c>
      <c r="F170" s="14">
        <f>Scores!F161</f>
        <v>0</v>
      </c>
      <c r="G170" s="14">
        <f>Scores!G161</f>
        <v>0</v>
      </c>
      <c r="H170" s="14">
        <f>Scores!H161</f>
        <v>0</v>
      </c>
      <c r="I170" s="14">
        <f>Scores!I161</f>
        <v>0</v>
      </c>
      <c r="J170" s="14">
        <f>Scores!J161</f>
        <v>0</v>
      </c>
      <c r="K170" s="14">
        <f>Scores!K161</f>
        <v>0</v>
      </c>
      <c r="L170" s="14">
        <f>Scores!L161</f>
        <v>0</v>
      </c>
      <c r="M170" s="14">
        <f>Scores!M161</f>
        <v>0</v>
      </c>
      <c r="N170" s="14">
        <f>Scores!N161</f>
        <v>0</v>
      </c>
      <c r="O170" s="14">
        <f>Scores!O161</f>
        <v>0</v>
      </c>
      <c r="P170" s="14">
        <f t="shared" si="14"/>
        <v>-181.3843879173504</v>
      </c>
      <c r="Q170" s="14">
        <f t="shared" si="15"/>
        <v>1.0728154406486876</v>
      </c>
      <c r="R170" s="14">
        <f t="shared" si="16"/>
        <v>1.0728154406486876</v>
      </c>
      <c r="S170" s="29">
        <f>IF(R170&lt;'Grading Scale'!G$8,IF(R170&lt;'Grading Scale'!G$13,'Grading Scale'!E$13,IF(R170&lt;'Grading Scale'!G$12,'Grading Scale'!E$11,IF(R170&lt;'Grading Scale'!G$11,'Grading Scale'!E$9,IF(R170&lt;'Grading Scale'!G$10,'Grading Scale'!E$7,IF(R170&lt;'Grading Scale'!G$9,'Grading Scale'!E$5,'Grading Scale'!E$3))))),IF(R170&lt;'Grading Scale'!G$7,'Grading Scale'!B$13,IF(R170&lt;'Grading Scale'!G$6,'Grading Scale'!B$11,IF(R170&lt;'Grading Scale'!G$5,'Grading Scale'!B$9,IF(R170&lt;'Grading Scale'!G$4,'Grading Scale'!B$7,IF(R170&lt;'Grading Scale'!G$3,'Grading Scale'!B$5,'Grading Scale'!B$3))))))</f>
        <v>1</v>
      </c>
      <c r="T170" s="14">
        <f>Scores!B161</f>
        <v>0</v>
      </c>
      <c r="U170" s="14" t="str">
        <f>IF(S170&gt;='Grading Scale'!B$13,IF(S170='Grading Scale'!B$3,'Grading Scale'!C$3,IF(S170='Grading Scale'!B$5,'Grading Scale'!C$5,IF(S170='Grading Scale'!B$7,'Grading Scale'!C$7,IF(S170='Grading Scale'!B$9,'Grading Scale'!C$9,IF(S170='Grading Scale'!B$11,'Grading Scale'!C$11,'Grading Scale'!C$13))))),IF(S170='Grading Scale'!E$3,'Grading Scale'!F$3,IF(S170='Grading Scale'!E$5,'Grading Scale'!F$5,IF(S170='Grading Scale'!E$7,'Grading Scale'!F$7,IF(S170='Grading Scale'!E$9,'Grading Scale'!F$9,IF(S170='Grading Scale'!E$11,'Grading Scale'!F$11,'Grading Scale'!F$13))))))</f>
        <v>D    </v>
      </c>
      <c r="V170" s="14" t="str">
        <f t="shared" si="17"/>
        <v> </v>
      </c>
      <c r="W170" s="12"/>
      <c r="X170" s="11">
        <f t="shared" si="18"/>
      </c>
      <c r="Y170" s="11"/>
    </row>
    <row r="171" spans="1:25" s="3" customFormat="1" ht="12.75">
      <c r="A171" s="14">
        <f>Scores!A162</f>
        <v>0</v>
      </c>
      <c r="B171" s="14">
        <f>Scores!B162</f>
        <v>0</v>
      </c>
      <c r="C171" s="14">
        <f>Scores!C162</f>
        <v>0</v>
      </c>
      <c r="D171" s="14">
        <f>Scores!D162</f>
        <v>0</v>
      </c>
      <c r="E171" s="14">
        <f>Scores!E162</f>
        <v>0</v>
      </c>
      <c r="F171" s="14">
        <f>Scores!F162</f>
        <v>0</v>
      </c>
      <c r="G171" s="14">
        <f>Scores!G162</f>
        <v>0</v>
      </c>
      <c r="H171" s="14">
        <f>Scores!H162</f>
        <v>0</v>
      </c>
      <c r="I171" s="14">
        <f>Scores!I162</f>
        <v>0</v>
      </c>
      <c r="J171" s="14">
        <f>Scores!J162</f>
        <v>0</v>
      </c>
      <c r="K171" s="14">
        <f>Scores!K162</f>
        <v>0</v>
      </c>
      <c r="L171" s="14">
        <f>Scores!L162</f>
        <v>0</v>
      </c>
      <c r="M171" s="14">
        <f>Scores!M162</f>
        <v>0</v>
      </c>
      <c r="N171" s="14">
        <f>Scores!N162</f>
        <v>0</v>
      </c>
      <c r="O171" s="14">
        <f>Scores!O162</f>
        <v>0</v>
      </c>
      <c r="P171" s="14">
        <f t="shared" si="14"/>
        <v>-181.3843879173504</v>
      </c>
      <c r="Q171" s="14">
        <f t="shared" si="15"/>
        <v>1.0728154406486876</v>
      </c>
      <c r="R171" s="14">
        <f t="shared" si="16"/>
        <v>1.0728154406486876</v>
      </c>
      <c r="S171" s="29">
        <f>IF(R171&lt;'Grading Scale'!G$8,IF(R171&lt;'Grading Scale'!G$13,'Grading Scale'!E$13,IF(R171&lt;'Grading Scale'!G$12,'Grading Scale'!E$11,IF(R171&lt;'Grading Scale'!G$11,'Grading Scale'!E$9,IF(R171&lt;'Grading Scale'!G$10,'Grading Scale'!E$7,IF(R171&lt;'Grading Scale'!G$9,'Grading Scale'!E$5,'Grading Scale'!E$3))))),IF(R171&lt;'Grading Scale'!G$7,'Grading Scale'!B$13,IF(R171&lt;'Grading Scale'!G$6,'Grading Scale'!B$11,IF(R171&lt;'Grading Scale'!G$5,'Grading Scale'!B$9,IF(R171&lt;'Grading Scale'!G$4,'Grading Scale'!B$7,IF(R171&lt;'Grading Scale'!G$3,'Grading Scale'!B$5,'Grading Scale'!B$3))))))</f>
        <v>1</v>
      </c>
      <c r="T171" s="14">
        <f>Scores!B162</f>
        <v>0</v>
      </c>
      <c r="U171" s="14" t="str">
        <f>IF(S171&gt;='Grading Scale'!B$13,IF(S171='Grading Scale'!B$3,'Grading Scale'!C$3,IF(S171='Grading Scale'!B$5,'Grading Scale'!C$5,IF(S171='Grading Scale'!B$7,'Grading Scale'!C$7,IF(S171='Grading Scale'!B$9,'Grading Scale'!C$9,IF(S171='Grading Scale'!B$11,'Grading Scale'!C$11,'Grading Scale'!C$13))))),IF(S171='Grading Scale'!E$3,'Grading Scale'!F$3,IF(S171='Grading Scale'!E$5,'Grading Scale'!F$5,IF(S171='Grading Scale'!E$7,'Grading Scale'!F$7,IF(S171='Grading Scale'!E$9,'Grading Scale'!F$9,IF(S171='Grading Scale'!E$11,'Grading Scale'!F$11,'Grading Scale'!F$13))))))</f>
        <v>D    </v>
      </c>
      <c r="V171" s="14" t="str">
        <f t="shared" si="17"/>
        <v> </v>
      </c>
      <c r="W171" s="12"/>
      <c r="X171" s="11">
        <f t="shared" si="18"/>
      </c>
      <c r="Y171" s="11"/>
    </row>
    <row r="172" spans="1:25" s="3" customFormat="1" ht="12.75">
      <c r="A172" s="14">
        <f>Scores!A163</f>
        <v>0</v>
      </c>
      <c r="B172" s="14">
        <f>Scores!B163</f>
        <v>0</v>
      </c>
      <c r="C172" s="14">
        <f>Scores!C163</f>
        <v>0</v>
      </c>
      <c r="D172" s="14">
        <f>Scores!D163</f>
        <v>0</v>
      </c>
      <c r="E172" s="14">
        <f>Scores!E163</f>
        <v>0</v>
      </c>
      <c r="F172" s="14">
        <f>Scores!F163</f>
        <v>0</v>
      </c>
      <c r="G172" s="14">
        <f>Scores!G163</f>
        <v>0</v>
      </c>
      <c r="H172" s="14">
        <f>Scores!H163</f>
        <v>0</v>
      </c>
      <c r="I172" s="14">
        <f>Scores!I163</f>
        <v>0</v>
      </c>
      <c r="J172" s="14">
        <f>Scores!J163</f>
        <v>0</v>
      </c>
      <c r="K172" s="14">
        <f>Scores!K163</f>
        <v>0</v>
      </c>
      <c r="L172" s="14">
        <f>Scores!L163</f>
        <v>0</v>
      </c>
      <c r="M172" s="14">
        <f>Scores!M163</f>
        <v>0</v>
      </c>
      <c r="N172" s="14">
        <f>Scores!N163</f>
        <v>0</v>
      </c>
      <c r="O172" s="14">
        <f>Scores!O163</f>
        <v>0</v>
      </c>
      <c r="P172" s="14">
        <f t="shared" si="14"/>
        <v>-181.3843879173504</v>
      </c>
      <c r="Q172" s="14">
        <f t="shared" si="15"/>
        <v>1.0728154406486876</v>
      </c>
      <c r="R172" s="14">
        <f t="shared" si="16"/>
        <v>1.0728154406486876</v>
      </c>
      <c r="S172" s="29">
        <f>IF(R172&lt;'Grading Scale'!G$8,IF(R172&lt;'Grading Scale'!G$13,'Grading Scale'!E$13,IF(R172&lt;'Grading Scale'!G$12,'Grading Scale'!E$11,IF(R172&lt;'Grading Scale'!G$11,'Grading Scale'!E$9,IF(R172&lt;'Grading Scale'!G$10,'Grading Scale'!E$7,IF(R172&lt;'Grading Scale'!G$9,'Grading Scale'!E$5,'Grading Scale'!E$3))))),IF(R172&lt;'Grading Scale'!G$7,'Grading Scale'!B$13,IF(R172&lt;'Grading Scale'!G$6,'Grading Scale'!B$11,IF(R172&lt;'Grading Scale'!G$5,'Grading Scale'!B$9,IF(R172&lt;'Grading Scale'!G$4,'Grading Scale'!B$7,IF(R172&lt;'Grading Scale'!G$3,'Grading Scale'!B$5,'Grading Scale'!B$3))))))</f>
        <v>1</v>
      </c>
      <c r="T172" s="14">
        <f>Scores!B163</f>
        <v>0</v>
      </c>
      <c r="U172" s="14" t="str">
        <f>IF(S172&gt;='Grading Scale'!B$13,IF(S172='Grading Scale'!B$3,'Grading Scale'!C$3,IF(S172='Grading Scale'!B$5,'Grading Scale'!C$5,IF(S172='Grading Scale'!B$7,'Grading Scale'!C$7,IF(S172='Grading Scale'!B$9,'Grading Scale'!C$9,IF(S172='Grading Scale'!B$11,'Grading Scale'!C$11,'Grading Scale'!C$13))))),IF(S172='Grading Scale'!E$3,'Grading Scale'!F$3,IF(S172='Grading Scale'!E$5,'Grading Scale'!F$5,IF(S172='Grading Scale'!E$7,'Grading Scale'!F$7,IF(S172='Grading Scale'!E$9,'Grading Scale'!F$9,IF(S172='Grading Scale'!E$11,'Grading Scale'!F$11,'Grading Scale'!F$13))))))</f>
        <v>D    </v>
      </c>
      <c r="V172" s="14" t="str">
        <f t="shared" si="17"/>
        <v> </v>
      </c>
      <c r="W172" s="12"/>
      <c r="X172" s="11">
        <f t="shared" si="18"/>
      </c>
      <c r="Y172" s="11"/>
    </row>
    <row r="173" spans="1:25" s="3" customFormat="1" ht="12.75">
      <c r="A173" s="14">
        <f>Scores!A164</f>
        <v>0</v>
      </c>
      <c r="B173" s="14">
        <f>Scores!B164</f>
        <v>0</v>
      </c>
      <c r="C173" s="14">
        <f>Scores!C164</f>
        <v>0</v>
      </c>
      <c r="D173" s="14">
        <f>Scores!D164</f>
        <v>0</v>
      </c>
      <c r="E173" s="14">
        <f>Scores!E164</f>
        <v>0</v>
      </c>
      <c r="F173" s="14">
        <f>Scores!F164</f>
        <v>0</v>
      </c>
      <c r="G173" s="14">
        <f>Scores!G164</f>
        <v>0</v>
      </c>
      <c r="H173" s="14">
        <f>Scores!H164</f>
        <v>0</v>
      </c>
      <c r="I173" s="14">
        <f>Scores!I164</f>
        <v>0</v>
      </c>
      <c r="J173" s="14">
        <f>Scores!J164</f>
        <v>0</v>
      </c>
      <c r="K173" s="14">
        <f>Scores!K164</f>
        <v>0</v>
      </c>
      <c r="L173" s="14">
        <f>Scores!L164</f>
        <v>0</v>
      </c>
      <c r="M173" s="14">
        <f>Scores!M164</f>
        <v>0</v>
      </c>
      <c r="N173" s="14">
        <f>Scores!N164</f>
        <v>0</v>
      </c>
      <c r="O173" s="14">
        <f>Scores!O164</f>
        <v>0</v>
      </c>
      <c r="P173" s="14">
        <f t="shared" si="14"/>
        <v>-181.3843879173504</v>
      </c>
      <c r="Q173" s="14">
        <f t="shared" si="15"/>
        <v>1.0728154406486876</v>
      </c>
      <c r="R173" s="14">
        <f t="shared" si="16"/>
        <v>1.0728154406486876</v>
      </c>
      <c r="S173" s="29">
        <f>IF(R173&lt;'Grading Scale'!G$8,IF(R173&lt;'Grading Scale'!G$13,'Grading Scale'!E$13,IF(R173&lt;'Grading Scale'!G$12,'Grading Scale'!E$11,IF(R173&lt;'Grading Scale'!G$11,'Grading Scale'!E$9,IF(R173&lt;'Grading Scale'!G$10,'Grading Scale'!E$7,IF(R173&lt;'Grading Scale'!G$9,'Grading Scale'!E$5,'Grading Scale'!E$3))))),IF(R173&lt;'Grading Scale'!G$7,'Grading Scale'!B$13,IF(R173&lt;'Grading Scale'!G$6,'Grading Scale'!B$11,IF(R173&lt;'Grading Scale'!G$5,'Grading Scale'!B$9,IF(R173&lt;'Grading Scale'!G$4,'Grading Scale'!B$7,IF(R173&lt;'Grading Scale'!G$3,'Grading Scale'!B$5,'Grading Scale'!B$3))))))</f>
        <v>1</v>
      </c>
      <c r="T173" s="14">
        <f>Scores!B164</f>
        <v>0</v>
      </c>
      <c r="U173" s="14" t="str">
        <f>IF(S173&gt;='Grading Scale'!B$13,IF(S173='Grading Scale'!B$3,'Grading Scale'!C$3,IF(S173='Grading Scale'!B$5,'Grading Scale'!C$5,IF(S173='Grading Scale'!B$7,'Grading Scale'!C$7,IF(S173='Grading Scale'!B$9,'Grading Scale'!C$9,IF(S173='Grading Scale'!B$11,'Grading Scale'!C$11,'Grading Scale'!C$13))))),IF(S173='Grading Scale'!E$3,'Grading Scale'!F$3,IF(S173='Grading Scale'!E$5,'Grading Scale'!F$5,IF(S173='Grading Scale'!E$7,'Grading Scale'!F$7,IF(S173='Grading Scale'!E$9,'Grading Scale'!F$9,IF(S173='Grading Scale'!E$11,'Grading Scale'!F$11,'Grading Scale'!F$13))))))</f>
        <v>D    </v>
      </c>
      <c r="V173" s="14" t="str">
        <f t="shared" si="17"/>
        <v> </v>
      </c>
      <c r="W173" s="12"/>
      <c r="X173" s="11">
        <f t="shared" si="18"/>
      </c>
      <c r="Y173" s="11"/>
    </row>
    <row r="174" spans="1:25" s="3" customFormat="1" ht="12.75">
      <c r="A174" s="14">
        <f>Scores!A165</f>
        <v>0</v>
      </c>
      <c r="B174" s="14">
        <f>Scores!B165</f>
        <v>0</v>
      </c>
      <c r="C174" s="14">
        <f>Scores!C165</f>
        <v>0</v>
      </c>
      <c r="D174" s="14">
        <f>Scores!D165</f>
        <v>0</v>
      </c>
      <c r="E174" s="14">
        <f>Scores!E165</f>
        <v>0</v>
      </c>
      <c r="F174" s="14">
        <f>Scores!F165</f>
        <v>0</v>
      </c>
      <c r="G174" s="14">
        <f>Scores!G165</f>
        <v>0</v>
      </c>
      <c r="H174" s="14">
        <f>Scores!H165</f>
        <v>0</v>
      </c>
      <c r="I174" s="14">
        <f>Scores!I165</f>
        <v>0</v>
      </c>
      <c r="J174" s="14">
        <f>Scores!J165</f>
        <v>0</v>
      </c>
      <c r="K174" s="14">
        <f>Scores!K165</f>
        <v>0</v>
      </c>
      <c r="L174" s="14">
        <f>Scores!L165</f>
        <v>0</v>
      </c>
      <c r="M174" s="14">
        <f>Scores!M165</f>
        <v>0</v>
      </c>
      <c r="N174" s="14">
        <f>Scores!N165</f>
        <v>0</v>
      </c>
      <c r="O174" s="14">
        <f>Scores!O165</f>
        <v>0</v>
      </c>
      <c r="P174" s="14">
        <f t="shared" si="14"/>
        <v>-181.3843879173504</v>
      </c>
      <c r="Q174" s="14">
        <f t="shared" si="15"/>
        <v>1.0728154406486876</v>
      </c>
      <c r="R174" s="14">
        <f t="shared" si="16"/>
        <v>1.0728154406486876</v>
      </c>
      <c r="S174" s="29">
        <f>IF(R174&lt;'Grading Scale'!G$8,IF(R174&lt;'Grading Scale'!G$13,'Grading Scale'!E$13,IF(R174&lt;'Grading Scale'!G$12,'Grading Scale'!E$11,IF(R174&lt;'Grading Scale'!G$11,'Grading Scale'!E$9,IF(R174&lt;'Grading Scale'!G$10,'Grading Scale'!E$7,IF(R174&lt;'Grading Scale'!G$9,'Grading Scale'!E$5,'Grading Scale'!E$3))))),IF(R174&lt;'Grading Scale'!G$7,'Grading Scale'!B$13,IF(R174&lt;'Grading Scale'!G$6,'Grading Scale'!B$11,IF(R174&lt;'Grading Scale'!G$5,'Grading Scale'!B$9,IF(R174&lt;'Grading Scale'!G$4,'Grading Scale'!B$7,IF(R174&lt;'Grading Scale'!G$3,'Grading Scale'!B$5,'Grading Scale'!B$3))))))</f>
        <v>1</v>
      </c>
      <c r="T174" s="14">
        <f>Scores!B165</f>
        <v>0</v>
      </c>
      <c r="U174" s="14" t="str">
        <f>IF(S174&gt;='Grading Scale'!B$13,IF(S174='Grading Scale'!B$3,'Grading Scale'!C$3,IF(S174='Grading Scale'!B$5,'Grading Scale'!C$5,IF(S174='Grading Scale'!B$7,'Grading Scale'!C$7,IF(S174='Grading Scale'!B$9,'Grading Scale'!C$9,IF(S174='Grading Scale'!B$11,'Grading Scale'!C$11,'Grading Scale'!C$13))))),IF(S174='Grading Scale'!E$3,'Grading Scale'!F$3,IF(S174='Grading Scale'!E$5,'Grading Scale'!F$5,IF(S174='Grading Scale'!E$7,'Grading Scale'!F$7,IF(S174='Grading Scale'!E$9,'Grading Scale'!F$9,IF(S174='Grading Scale'!E$11,'Grading Scale'!F$11,'Grading Scale'!F$13))))))</f>
        <v>D    </v>
      </c>
      <c r="V174" s="14" t="str">
        <f t="shared" si="17"/>
        <v> </v>
      </c>
      <c r="W174" s="12"/>
      <c r="X174" s="11">
        <f t="shared" si="18"/>
      </c>
      <c r="Y174" s="11"/>
    </row>
    <row r="175" spans="1:25" s="3" customFormat="1" ht="12.75">
      <c r="A175" s="14">
        <f>Scores!A166</f>
        <v>0</v>
      </c>
      <c r="B175" s="14">
        <f>Scores!B166</f>
        <v>0</v>
      </c>
      <c r="C175" s="14">
        <f>Scores!C166</f>
        <v>0</v>
      </c>
      <c r="D175" s="14">
        <f>Scores!D166</f>
        <v>0</v>
      </c>
      <c r="E175" s="14">
        <f>Scores!E166</f>
        <v>0</v>
      </c>
      <c r="F175" s="14">
        <f>Scores!F166</f>
        <v>0</v>
      </c>
      <c r="G175" s="14">
        <f>Scores!G166</f>
        <v>0</v>
      </c>
      <c r="H175" s="14">
        <f>Scores!H166</f>
        <v>0</v>
      </c>
      <c r="I175" s="14">
        <f>Scores!I166</f>
        <v>0</v>
      </c>
      <c r="J175" s="14">
        <f>Scores!J166</f>
        <v>0</v>
      </c>
      <c r="K175" s="14">
        <f>Scores!K166</f>
        <v>0</v>
      </c>
      <c r="L175" s="14">
        <f>Scores!L166</f>
        <v>0</v>
      </c>
      <c r="M175" s="14">
        <f>Scores!M166</f>
        <v>0</v>
      </c>
      <c r="N175" s="14">
        <f>Scores!N166</f>
        <v>0</v>
      </c>
      <c r="O175" s="14">
        <f>Scores!O166</f>
        <v>0</v>
      </c>
      <c r="P175" s="14">
        <f t="shared" si="14"/>
        <v>-181.3843879173504</v>
      </c>
      <c r="Q175" s="14">
        <f t="shared" si="15"/>
        <v>1.0728154406486876</v>
      </c>
      <c r="R175" s="14">
        <f t="shared" si="16"/>
        <v>1.0728154406486876</v>
      </c>
      <c r="S175" s="29">
        <f>IF(R175&lt;'Grading Scale'!G$8,IF(R175&lt;'Grading Scale'!G$13,'Grading Scale'!E$13,IF(R175&lt;'Grading Scale'!G$12,'Grading Scale'!E$11,IF(R175&lt;'Grading Scale'!G$11,'Grading Scale'!E$9,IF(R175&lt;'Grading Scale'!G$10,'Grading Scale'!E$7,IF(R175&lt;'Grading Scale'!G$9,'Grading Scale'!E$5,'Grading Scale'!E$3))))),IF(R175&lt;'Grading Scale'!G$7,'Grading Scale'!B$13,IF(R175&lt;'Grading Scale'!G$6,'Grading Scale'!B$11,IF(R175&lt;'Grading Scale'!G$5,'Grading Scale'!B$9,IF(R175&lt;'Grading Scale'!G$4,'Grading Scale'!B$7,IF(R175&lt;'Grading Scale'!G$3,'Grading Scale'!B$5,'Grading Scale'!B$3))))))</f>
        <v>1</v>
      </c>
      <c r="T175" s="14">
        <f>Scores!B166</f>
        <v>0</v>
      </c>
      <c r="U175" s="14" t="str">
        <f>IF(S175&gt;='Grading Scale'!B$13,IF(S175='Grading Scale'!B$3,'Grading Scale'!C$3,IF(S175='Grading Scale'!B$5,'Grading Scale'!C$5,IF(S175='Grading Scale'!B$7,'Grading Scale'!C$7,IF(S175='Grading Scale'!B$9,'Grading Scale'!C$9,IF(S175='Grading Scale'!B$11,'Grading Scale'!C$11,'Grading Scale'!C$13))))),IF(S175='Grading Scale'!E$3,'Grading Scale'!F$3,IF(S175='Grading Scale'!E$5,'Grading Scale'!F$5,IF(S175='Grading Scale'!E$7,'Grading Scale'!F$7,IF(S175='Grading Scale'!E$9,'Grading Scale'!F$9,IF(S175='Grading Scale'!E$11,'Grading Scale'!F$11,'Grading Scale'!F$13))))))</f>
        <v>D    </v>
      </c>
      <c r="V175" s="14" t="str">
        <f t="shared" si="17"/>
        <v> </v>
      </c>
      <c r="W175" s="12"/>
      <c r="X175" s="11">
        <f t="shared" si="18"/>
      </c>
      <c r="Y175" s="11"/>
    </row>
    <row r="176" spans="1:25" s="3" customFormat="1" ht="12.75">
      <c r="A176" s="14">
        <f>Scores!A167</f>
        <v>0</v>
      </c>
      <c r="B176" s="14">
        <f>Scores!B167</f>
        <v>0</v>
      </c>
      <c r="C176" s="14">
        <f>Scores!C167</f>
        <v>0</v>
      </c>
      <c r="D176" s="14">
        <f>Scores!D167</f>
        <v>0</v>
      </c>
      <c r="E176" s="14">
        <f>Scores!E167</f>
        <v>0</v>
      </c>
      <c r="F176" s="14">
        <f>Scores!F167</f>
        <v>0</v>
      </c>
      <c r="G176" s="14">
        <f>Scores!G167</f>
        <v>0</v>
      </c>
      <c r="H176" s="14">
        <f>Scores!H167</f>
        <v>0</v>
      </c>
      <c r="I176" s="14">
        <f>Scores!I167</f>
        <v>0</v>
      </c>
      <c r="J176" s="14">
        <f>Scores!J167</f>
        <v>0</v>
      </c>
      <c r="K176" s="14">
        <f>Scores!K167</f>
        <v>0</v>
      </c>
      <c r="L176" s="14">
        <f>Scores!L167</f>
        <v>0</v>
      </c>
      <c r="M176" s="14">
        <f>Scores!M167</f>
        <v>0</v>
      </c>
      <c r="N176" s="14">
        <f>Scores!N167</f>
        <v>0</v>
      </c>
      <c r="O176" s="14">
        <f>Scores!O167</f>
        <v>0</v>
      </c>
      <c r="P176" s="14">
        <f t="shared" si="14"/>
        <v>-181.3843879173504</v>
      </c>
      <c r="Q176" s="14">
        <f t="shared" si="15"/>
        <v>1.0728154406486876</v>
      </c>
      <c r="R176" s="14">
        <f t="shared" si="16"/>
        <v>1.0728154406486876</v>
      </c>
      <c r="S176" s="29">
        <f>IF(R176&lt;'Grading Scale'!G$8,IF(R176&lt;'Grading Scale'!G$13,'Grading Scale'!E$13,IF(R176&lt;'Grading Scale'!G$12,'Grading Scale'!E$11,IF(R176&lt;'Grading Scale'!G$11,'Grading Scale'!E$9,IF(R176&lt;'Grading Scale'!G$10,'Grading Scale'!E$7,IF(R176&lt;'Grading Scale'!G$9,'Grading Scale'!E$5,'Grading Scale'!E$3))))),IF(R176&lt;'Grading Scale'!G$7,'Grading Scale'!B$13,IF(R176&lt;'Grading Scale'!G$6,'Grading Scale'!B$11,IF(R176&lt;'Grading Scale'!G$5,'Grading Scale'!B$9,IF(R176&lt;'Grading Scale'!G$4,'Grading Scale'!B$7,IF(R176&lt;'Grading Scale'!G$3,'Grading Scale'!B$5,'Grading Scale'!B$3))))))</f>
        <v>1</v>
      </c>
      <c r="T176" s="14">
        <f>Scores!B167</f>
        <v>0</v>
      </c>
      <c r="U176" s="14" t="str">
        <f>IF(S176&gt;='Grading Scale'!B$13,IF(S176='Grading Scale'!B$3,'Grading Scale'!C$3,IF(S176='Grading Scale'!B$5,'Grading Scale'!C$5,IF(S176='Grading Scale'!B$7,'Grading Scale'!C$7,IF(S176='Grading Scale'!B$9,'Grading Scale'!C$9,IF(S176='Grading Scale'!B$11,'Grading Scale'!C$11,'Grading Scale'!C$13))))),IF(S176='Grading Scale'!E$3,'Grading Scale'!F$3,IF(S176='Grading Scale'!E$5,'Grading Scale'!F$5,IF(S176='Grading Scale'!E$7,'Grading Scale'!F$7,IF(S176='Grading Scale'!E$9,'Grading Scale'!F$9,IF(S176='Grading Scale'!E$11,'Grading Scale'!F$11,'Grading Scale'!F$13))))))</f>
        <v>D    </v>
      </c>
      <c r="V176" s="14" t="str">
        <f t="shared" si="17"/>
        <v> </v>
      </c>
      <c r="W176" s="12"/>
      <c r="X176" s="11">
        <f t="shared" si="18"/>
      </c>
      <c r="Y176" s="11"/>
    </row>
    <row r="177" spans="1:25" s="3" customFormat="1" ht="12.75">
      <c r="A177" s="14">
        <f>Scores!A168</f>
        <v>0</v>
      </c>
      <c r="B177" s="14">
        <f>Scores!B168</f>
        <v>0</v>
      </c>
      <c r="C177" s="14">
        <f>Scores!C168</f>
        <v>0</v>
      </c>
      <c r="D177" s="14">
        <f>Scores!D168</f>
        <v>0</v>
      </c>
      <c r="E177" s="14">
        <f>Scores!E168</f>
        <v>0</v>
      </c>
      <c r="F177" s="14">
        <f>Scores!F168</f>
        <v>0</v>
      </c>
      <c r="G177" s="14">
        <f>Scores!G168</f>
        <v>0</v>
      </c>
      <c r="H177" s="14">
        <f>Scores!H168</f>
        <v>0</v>
      </c>
      <c r="I177" s="14">
        <f>Scores!I168</f>
        <v>0</v>
      </c>
      <c r="J177" s="14">
        <f>Scores!J168</f>
        <v>0</v>
      </c>
      <c r="K177" s="14">
        <f>Scores!K168</f>
        <v>0</v>
      </c>
      <c r="L177" s="14">
        <f>Scores!L168</f>
        <v>0</v>
      </c>
      <c r="M177" s="14">
        <f>Scores!M168</f>
        <v>0</v>
      </c>
      <c r="N177" s="14">
        <f>Scores!N168</f>
        <v>0</v>
      </c>
      <c r="O177" s="14">
        <f>Scores!O168</f>
        <v>0</v>
      </c>
      <c r="P177" s="14">
        <f t="shared" si="14"/>
        <v>-181.3843879173504</v>
      </c>
      <c r="Q177" s="14">
        <f t="shared" si="15"/>
        <v>1.0728154406486876</v>
      </c>
      <c r="R177" s="14">
        <f t="shared" si="16"/>
        <v>1.0728154406486876</v>
      </c>
      <c r="S177" s="29">
        <f>IF(R177&lt;'Grading Scale'!G$8,IF(R177&lt;'Grading Scale'!G$13,'Grading Scale'!E$13,IF(R177&lt;'Grading Scale'!G$12,'Grading Scale'!E$11,IF(R177&lt;'Grading Scale'!G$11,'Grading Scale'!E$9,IF(R177&lt;'Grading Scale'!G$10,'Grading Scale'!E$7,IF(R177&lt;'Grading Scale'!G$9,'Grading Scale'!E$5,'Grading Scale'!E$3))))),IF(R177&lt;'Grading Scale'!G$7,'Grading Scale'!B$13,IF(R177&lt;'Grading Scale'!G$6,'Grading Scale'!B$11,IF(R177&lt;'Grading Scale'!G$5,'Grading Scale'!B$9,IF(R177&lt;'Grading Scale'!G$4,'Grading Scale'!B$7,IF(R177&lt;'Grading Scale'!G$3,'Grading Scale'!B$5,'Grading Scale'!B$3))))))</f>
        <v>1</v>
      </c>
      <c r="T177" s="14">
        <f>Scores!B168</f>
        <v>0</v>
      </c>
      <c r="U177" s="14" t="str">
        <f>IF(S177&gt;='Grading Scale'!B$13,IF(S177='Grading Scale'!B$3,'Grading Scale'!C$3,IF(S177='Grading Scale'!B$5,'Grading Scale'!C$5,IF(S177='Grading Scale'!B$7,'Grading Scale'!C$7,IF(S177='Grading Scale'!B$9,'Grading Scale'!C$9,IF(S177='Grading Scale'!B$11,'Grading Scale'!C$11,'Grading Scale'!C$13))))),IF(S177='Grading Scale'!E$3,'Grading Scale'!F$3,IF(S177='Grading Scale'!E$5,'Grading Scale'!F$5,IF(S177='Grading Scale'!E$7,'Grading Scale'!F$7,IF(S177='Grading Scale'!E$9,'Grading Scale'!F$9,IF(S177='Grading Scale'!E$11,'Grading Scale'!F$11,'Grading Scale'!F$13))))))</f>
        <v>D    </v>
      </c>
      <c r="V177" s="14" t="str">
        <f t="shared" si="17"/>
        <v> </v>
      </c>
      <c r="W177" s="12"/>
      <c r="X177" s="11">
        <f t="shared" si="18"/>
      </c>
      <c r="Y177" s="11"/>
    </row>
    <row r="178" spans="1:25" s="3" customFormat="1" ht="12.75">
      <c r="A178" s="14">
        <f>Scores!A169</f>
        <v>0</v>
      </c>
      <c r="B178" s="14">
        <f>Scores!B169</f>
        <v>0</v>
      </c>
      <c r="C178" s="14">
        <f>Scores!C169</f>
        <v>0</v>
      </c>
      <c r="D178" s="14">
        <f>Scores!D169</f>
        <v>0</v>
      </c>
      <c r="E178" s="14">
        <f>Scores!E169</f>
        <v>0</v>
      </c>
      <c r="F178" s="14">
        <f>Scores!F169</f>
        <v>0</v>
      </c>
      <c r="G178" s="14">
        <f>Scores!G169</f>
        <v>0</v>
      </c>
      <c r="H178" s="14">
        <f>Scores!H169</f>
        <v>0</v>
      </c>
      <c r="I178" s="14">
        <f>Scores!I169</f>
        <v>0</v>
      </c>
      <c r="J178" s="14">
        <f>Scores!J169</f>
        <v>0</v>
      </c>
      <c r="K178" s="14">
        <f>Scores!K169</f>
        <v>0</v>
      </c>
      <c r="L178" s="14">
        <f>Scores!L169</f>
        <v>0</v>
      </c>
      <c r="M178" s="14">
        <f>Scores!M169</f>
        <v>0</v>
      </c>
      <c r="N178" s="14">
        <f>Scores!N169</f>
        <v>0</v>
      </c>
      <c r="O178" s="14">
        <f>Scores!O169</f>
        <v>0</v>
      </c>
      <c r="P178" s="14">
        <f t="shared" si="14"/>
        <v>-181.3843879173504</v>
      </c>
      <c r="Q178" s="14">
        <f t="shared" si="15"/>
        <v>1.0728154406486876</v>
      </c>
      <c r="R178" s="14">
        <f t="shared" si="16"/>
        <v>1.0728154406486876</v>
      </c>
      <c r="S178" s="29">
        <f>IF(R178&lt;'Grading Scale'!G$8,IF(R178&lt;'Grading Scale'!G$13,'Grading Scale'!E$13,IF(R178&lt;'Grading Scale'!G$12,'Grading Scale'!E$11,IF(R178&lt;'Grading Scale'!G$11,'Grading Scale'!E$9,IF(R178&lt;'Grading Scale'!G$10,'Grading Scale'!E$7,IF(R178&lt;'Grading Scale'!G$9,'Grading Scale'!E$5,'Grading Scale'!E$3))))),IF(R178&lt;'Grading Scale'!G$7,'Grading Scale'!B$13,IF(R178&lt;'Grading Scale'!G$6,'Grading Scale'!B$11,IF(R178&lt;'Grading Scale'!G$5,'Grading Scale'!B$9,IF(R178&lt;'Grading Scale'!G$4,'Grading Scale'!B$7,IF(R178&lt;'Grading Scale'!G$3,'Grading Scale'!B$5,'Grading Scale'!B$3))))))</f>
        <v>1</v>
      </c>
      <c r="T178" s="14">
        <f>Scores!B169</f>
        <v>0</v>
      </c>
      <c r="U178" s="14" t="str">
        <f>IF(S178&gt;='Grading Scale'!B$13,IF(S178='Grading Scale'!B$3,'Grading Scale'!C$3,IF(S178='Grading Scale'!B$5,'Grading Scale'!C$5,IF(S178='Grading Scale'!B$7,'Grading Scale'!C$7,IF(S178='Grading Scale'!B$9,'Grading Scale'!C$9,IF(S178='Grading Scale'!B$11,'Grading Scale'!C$11,'Grading Scale'!C$13))))),IF(S178='Grading Scale'!E$3,'Grading Scale'!F$3,IF(S178='Grading Scale'!E$5,'Grading Scale'!F$5,IF(S178='Grading Scale'!E$7,'Grading Scale'!F$7,IF(S178='Grading Scale'!E$9,'Grading Scale'!F$9,IF(S178='Grading Scale'!E$11,'Grading Scale'!F$11,'Grading Scale'!F$13))))))</f>
        <v>D    </v>
      </c>
      <c r="V178" s="14" t="str">
        <f t="shared" si="17"/>
        <v> </v>
      </c>
      <c r="W178" s="12"/>
      <c r="X178" s="11">
        <f t="shared" si="18"/>
      </c>
      <c r="Y178" s="11"/>
    </row>
    <row r="179" spans="1:25" s="3" customFormat="1" ht="12.75">
      <c r="A179" s="14">
        <f>Scores!A170</f>
        <v>0</v>
      </c>
      <c r="B179" s="14">
        <f>Scores!B170</f>
        <v>0</v>
      </c>
      <c r="C179" s="14">
        <f>Scores!C170</f>
        <v>0</v>
      </c>
      <c r="D179" s="14">
        <f>Scores!D170</f>
        <v>0</v>
      </c>
      <c r="E179" s="14">
        <f>Scores!E170</f>
        <v>0</v>
      </c>
      <c r="F179" s="14">
        <f>Scores!F170</f>
        <v>0</v>
      </c>
      <c r="G179" s="14">
        <f>Scores!G170</f>
        <v>0</v>
      </c>
      <c r="H179" s="14">
        <f>Scores!H170</f>
        <v>0</v>
      </c>
      <c r="I179" s="14">
        <f>Scores!I170</f>
        <v>0</v>
      </c>
      <c r="J179" s="14">
        <f>Scores!J170</f>
        <v>0</v>
      </c>
      <c r="K179" s="14">
        <f>Scores!K170</f>
        <v>0</v>
      </c>
      <c r="L179" s="14">
        <f>Scores!L170</f>
        <v>0</v>
      </c>
      <c r="M179" s="14">
        <f>Scores!M170</f>
        <v>0</v>
      </c>
      <c r="N179" s="14">
        <f>Scores!N170</f>
        <v>0</v>
      </c>
      <c r="O179" s="14">
        <f>Scores!O170</f>
        <v>0</v>
      </c>
      <c r="P179" s="14">
        <f t="shared" si="14"/>
        <v>-181.3843879173504</v>
      </c>
      <c r="Q179" s="14">
        <f t="shared" si="15"/>
        <v>1.0728154406486876</v>
      </c>
      <c r="R179" s="14">
        <f t="shared" si="16"/>
        <v>1.0728154406486876</v>
      </c>
      <c r="S179" s="29">
        <f>IF(R179&lt;'Grading Scale'!G$8,IF(R179&lt;'Grading Scale'!G$13,'Grading Scale'!E$13,IF(R179&lt;'Grading Scale'!G$12,'Grading Scale'!E$11,IF(R179&lt;'Grading Scale'!G$11,'Grading Scale'!E$9,IF(R179&lt;'Grading Scale'!G$10,'Grading Scale'!E$7,IF(R179&lt;'Grading Scale'!G$9,'Grading Scale'!E$5,'Grading Scale'!E$3))))),IF(R179&lt;'Grading Scale'!G$7,'Grading Scale'!B$13,IF(R179&lt;'Grading Scale'!G$6,'Grading Scale'!B$11,IF(R179&lt;'Grading Scale'!G$5,'Grading Scale'!B$9,IF(R179&lt;'Grading Scale'!G$4,'Grading Scale'!B$7,IF(R179&lt;'Grading Scale'!G$3,'Grading Scale'!B$5,'Grading Scale'!B$3))))))</f>
        <v>1</v>
      </c>
      <c r="T179" s="14">
        <f>Scores!B170</f>
        <v>0</v>
      </c>
      <c r="U179" s="14" t="str">
        <f>IF(S179&gt;='Grading Scale'!B$13,IF(S179='Grading Scale'!B$3,'Grading Scale'!C$3,IF(S179='Grading Scale'!B$5,'Grading Scale'!C$5,IF(S179='Grading Scale'!B$7,'Grading Scale'!C$7,IF(S179='Grading Scale'!B$9,'Grading Scale'!C$9,IF(S179='Grading Scale'!B$11,'Grading Scale'!C$11,'Grading Scale'!C$13))))),IF(S179='Grading Scale'!E$3,'Grading Scale'!F$3,IF(S179='Grading Scale'!E$5,'Grading Scale'!F$5,IF(S179='Grading Scale'!E$7,'Grading Scale'!F$7,IF(S179='Grading Scale'!E$9,'Grading Scale'!F$9,IF(S179='Grading Scale'!E$11,'Grading Scale'!F$11,'Grading Scale'!F$13))))))</f>
        <v>D    </v>
      </c>
      <c r="V179" s="14" t="str">
        <f t="shared" si="17"/>
        <v> </v>
      </c>
      <c r="W179" s="12"/>
      <c r="X179" s="11">
        <f t="shared" si="18"/>
      </c>
      <c r="Y179" s="11"/>
    </row>
    <row r="180" spans="1:25" s="3" customFormat="1" ht="12.75">
      <c r="A180" s="14">
        <f>Scores!A171</f>
        <v>0</v>
      </c>
      <c r="B180" s="14">
        <f>Scores!B171</f>
        <v>0</v>
      </c>
      <c r="C180" s="14">
        <f>Scores!C171</f>
        <v>0</v>
      </c>
      <c r="D180" s="14">
        <f>Scores!D171</f>
        <v>0</v>
      </c>
      <c r="E180" s="14">
        <f>Scores!E171</f>
        <v>0</v>
      </c>
      <c r="F180" s="14">
        <f>Scores!F171</f>
        <v>0</v>
      </c>
      <c r="G180" s="14">
        <f>Scores!G171</f>
        <v>0</v>
      </c>
      <c r="H180" s="14">
        <f>Scores!H171</f>
        <v>0</v>
      </c>
      <c r="I180" s="14">
        <f>Scores!I171</f>
        <v>0</v>
      </c>
      <c r="J180" s="14">
        <f>Scores!J171</f>
        <v>0</v>
      </c>
      <c r="K180" s="14">
        <f>Scores!K171</f>
        <v>0</v>
      </c>
      <c r="L180" s="14">
        <f>Scores!L171</f>
        <v>0</v>
      </c>
      <c r="M180" s="14">
        <f>Scores!M171</f>
        <v>0</v>
      </c>
      <c r="N180" s="14">
        <f>Scores!N171</f>
        <v>0</v>
      </c>
      <c r="O180" s="14">
        <f>Scores!O171</f>
        <v>0</v>
      </c>
      <c r="P180" s="14">
        <f t="shared" si="14"/>
        <v>-181.3843879173504</v>
      </c>
      <c r="Q180" s="14">
        <f t="shared" si="15"/>
        <v>1.0728154406486876</v>
      </c>
      <c r="R180" s="14">
        <f t="shared" si="16"/>
        <v>1.0728154406486876</v>
      </c>
      <c r="S180" s="29">
        <f>IF(R180&lt;'Grading Scale'!G$8,IF(R180&lt;'Grading Scale'!G$13,'Grading Scale'!E$13,IF(R180&lt;'Grading Scale'!G$12,'Grading Scale'!E$11,IF(R180&lt;'Grading Scale'!G$11,'Grading Scale'!E$9,IF(R180&lt;'Grading Scale'!G$10,'Grading Scale'!E$7,IF(R180&lt;'Grading Scale'!G$9,'Grading Scale'!E$5,'Grading Scale'!E$3))))),IF(R180&lt;'Grading Scale'!G$7,'Grading Scale'!B$13,IF(R180&lt;'Grading Scale'!G$6,'Grading Scale'!B$11,IF(R180&lt;'Grading Scale'!G$5,'Grading Scale'!B$9,IF(R180&lt;'Grading Scale'!G$4,'Grading Scale'!B$7,IF(R180&lt;'Grading Scale'!G$3,'Grading Scale'!B$5,'Grading Scale'!B$3))))))</f>
        <v>1</v>
      </c>
      <c r="T180" s="14">
        <f>Scores!B171</f>
        <v>0</v>
      </c>
      <c r="U180" s="14" t="str">
        <f>IF(S180&gt;='Grading Scale'!B$13,IF(S180='Grading Scale'!B$3,'Grading Scale'!C$3,IF(S180='Grading Scale'!B$5,'Grading Scale'!C$5,IF(S180='Grading Scale'!B$7,'Grading Scale'!C$7,IF(S180='Grading Scale'!B$9,'Grading Scale'!C$9,IF(S180='Grading Scale'!B$11,'Grading Scale'!C$11,'Grading Scale'!C$13))))),IF(S180='Grading Scale'!E$3,'Grading Scale'!F$3,IF(S180='Grading Scale'!E$5,'Grading Scale'!F$5,IF(S180='Grading Scale'!E$7,'Grading Scale'!F$7,IF(S180='Grading Scale'!E$9,'Grading Scale'!F$9,IF(S180='Grading Scale'!E$11,'Grading Scale'!F$11,'Grading Scale'!F$13))))))</f>
        <v>D    </v>
      </c>
      <c r="V180" s="14" t="str">
        <f t="shared" si="17"/>
        <v> </v>
      </c>
      <c r="W180" s="12"/>
      <c r="X180" s="11">
        <f t="shared" si="18"/>
      </c>
      <c r="Y180" s="11"/>
    </row>
    <row r="181" spans="1:25" s="3" customFormat="1" ht="12.75">
      <c r="A181" s="14">
        <f>Scores!A172</f>
        <v>0</v>
      </c>
      <c r="B181" s="14">
        <f>Scores!B172</f>
        <v>0</v>
      </c>
      <c r="C181" s="14">
        <f>Scores!C172</f>
        <v>0</v>
      </c>
      <c r="D181" s="14">
        <f>Scores!D172</f>
        <v>0</v>
      </c>
      <c r="E181" s="14">
        <f>Scores!E172</f>
        <v>0</v>
      </c>
      <c r="F181" s="14">
        <f>Scores!F172</f>
        <v>0</v>
      </c>
      <c r="G181" s="14">
        <f>Scores!G172</f>
        <v>0</v>
      </c>
      <c r="H181" s="14">
        <f>Scores!H172</f>
        <v>0</v>
      </c>
      <c r="I181" s="14">
        <f>Scores!I172</f>
        <v>0</v>
      </c>
      <c r="J181" s="14">
        <f>Scores!J172</f>
        <v>0</v>
      </c>
      <c r="K181" s="14">
        <f>Scores!K172</f>
        <v>0</v>
      </c>
      <c r="L181" s="14">
        <f>Scores!L172</f>
        <v>0</v>
      </c>
      <c r="M181" s="14">
        <f>Scores!M172</f>
        <v>0</v>
      </c>
      <c r="N181" s="14">
        <f>Scores!N172</f>
        <v>0</v>
      </c>
      <c r="O181" s="14">
        <f>Scores!O172</f>
        <v>0</v>
      </c>
      <c r="P181" s="14">
        <f t="shared" si="14"/>
        <v>-181.3843879173504</v>
      </c>
      <c r="Q181" s="14">
        <f t="shared" si="15"/>
        <v>1.0728154406486876</v>
      </c>
      <c r="R181" s="14">
        <f t="shared" si="16"/>
        <v>1.0728154406486876</v>
      </c>
      <c r="S181" s="29">
        <f>IF(R181&lt;'Grading Scale'!G$8,IF(R181&lt;'Grading Scale'!G$13,'Grading Scale'!E$13,IF(R181&lt;'Grading Scale'!G$12,'Grading Scale'!E$11,IF(R181&lt;'Grading Scale'!G$11,'Grading Scale'!E$9,IF(R181&lt;'Grading Scale'!G$10,'Grading Scale'!E$7,IF(R181&lt;'Grading Scale'!G$9,'Grading Scale'!E$5,'Grading Scale'!E$3))))),IF(R181&lt;'Grading Scale'!G$7,'Grading Scale'!B$13,IF(R181&lt;'Grading Scale'!G$6,'Grading Scale'!B$11,IF(R181&lt;'Grading Scale'!G$5,'Grading Scale'!B$9,IF(R181&lt;'Grading Scale'!G$4,'Grading Scale'!B$7,IF(R181&lt;'Grading Scale'!G$3,'Grading Scale'!B$5,'Grading Scale'!B$3))))))</f>
        <v>1</v>
      </c>
      <c r="T181" s="14">
        <f>Scores!B172</f>
        <v>0</v>
      </c>
      <c r="U181" s="14" t="str">
        <f>IF(S181&gt;='Grading Scale'!B$13,IF(S181='Grading Scale'!B$3,'Grading Scale'!C$3,IF(S181='Grading Scale'!B$5,'Grading Scale'!C$5,IF(S181='Grading Scale'!B$7,'Grading Scale'!C$7,IF(S181='Grading Scale'!B$9,'Grading Scale'!C$9,IF(S181='Grading Scale'!B$11,'Grading Scale'!C$11,'Grading Scale'!C$13))))),IF(S181='Grading Scale'!E$3,'Grading Scale'!F$3,IF(S181='Grading Scale'!E$5,'Grading Scale'!F$5,IF(S181='Grading Scale'!E$7,'Grading Scale'!F$7,IF(S181='Grading Scale'!E$9,'Grading Scale'!F$9,IF(S181='Grading Scale'!E$11,'Grading Scale'!F$11,'Grading Scale'!F$13))))))</f>
        <v>D    </v>
      </c>
      <c r="V181" s="14" t="str">
        <f t="shared" si="17"/>
        <v> </v>
      </c>
      <c r="W181" s="12"/>
      <c r="X181" s="11">
        <f t="shared" si="18"/>
      </c>
      <c r="Y181" s="11"/>
    </row>
    <row r="182" spans="1:25" s="3" customFormat="1" ht="12.75">
      <c r="A182" s="14">
        <f>Scores!A173</f>
        <v>0</v>
      </c>
      <c r="B182" s="14">
        <f>Scores!B173</f>
        <v>0</v>
      </c>
      <c r="C182" s="14">
        <f>Scores!C173</f>
        <v>0</v>
      </c>
      <c r="D182" s="14">
        <f>Scores!D173</f>
        <v>0</v>
      </c>
      <c r="E182" s="14">
        <f>Scores!E173</f>
        <v>0</v>
      </c>
      <c r="F182" s="14">
        <f>Scores!F173</f>
        <v>0</v>
      </c>
      <c r="G182" s="14">
        <f>Scores!G173</f>
        <v>0</v>
      </c>
      <c r="H182" s="14">
        <f>Scores!H173</f>
        <v>0</v>
      </c>
      <c r="I182" s="14">
        <f>Scores!I173</f>
        <v>0</v>
      </c>
      <c r="J182" s="14">
        <f>Scores!J173</f>
        <v>0</v>
      </c>
      <c r="K182" s="14">
        <f>Scores!K173</f>
        <v>0</v>
      </c>
      <c r="L182" s="14">
        <f>Scores!L173</f>
        <v>0</v>
      </c>
      <c r="M182" s="14">
        <f>Scores!M173</f>
        <v>0</v>
      </c>
      <c r="N182" s="14">
        <f>Scores!N173</f>
        <v>0</v>
      </c>
      <c r="O182" s="14">
        <f>Scores!O173</f>
        <v>0</v>
      </c>
      <c r="P182" s="14">
        <f t="shared" si="14"/>
        <v>-181.3843879173504</v>
      </c>
      <c r="Q182" s="14">
        <f t="shared" si="15"/>
        <v>1.0728154406486876</v>
      </c>
      <c r="R182" s="14">
        <f t="shared" si="16"/>
        <v>1.0728154406486876</v>
      </c>
      <c r="S182" s="29">
        <f>IF(R182&lt;'Grading Scale'!G$8,IF(R182&lt;'Grading Scale'!G$13,'Grading Scale'!E$13,IF(R182&lt;'Grading Scale'!G$12,'Grading Scale'!E$11,IF(R182&lt;'Grading Scale'!G$11,'Grading Scale'!E$9,IF(R182&lt;'Grading Scale'!G$10,'Grading Scale'!E$7,IF(R182&lt;'Grading Scale'!G$9,'Grading Scale'!E$5,'Grading Scale'!E$3))))),IF(R182&lt;'Grading Scale'!G$7,'Grading Scale'!B$13,IF(R182&lt;'Grading Scale'!G$6,'Grading Scale'!B$11,IF(R182&lt;'Grading Scale'!G$5,'Grading Scale'!B$9,IF(R182&lt;'Grading Scale'!G$4,'Grading Scale'!B$7,IF(R182&lt;'Grading Scale'!G$3,'Grading Scale'!B$5,'Grading Scale'!B$3))))))</f>
        <v>1</v>
      </c>
      <c r="T182" s="14">
        <f>Scores!B173</f>
        <v>0</v>
      </c>
      <c r="U182" s="14" t="str">
        <f>IF(S182&gt;='Grading Scale'!B$13,IF(S182='Grading Scale'!B$3,'Grading Scale'!C$3,IF(S182='Grading Scale'!B$5,'Grading Scale'!C$5,IF(S182='Grading Scale'!B$7,'Grading Scale'!C$7,IF(S182='Grading Scale'!B$9,'Grading Scale'!C$9,IF(S182='Grading Scale'!B$11,'Grading Scale'!C$11,'Grading Scale'!C$13))))),IF(S182='Grading Scale'!E$3,'Grading Scale'!F$3,IF(S182='Grading Scale'!E$5,'Grading Scale'!F$5,IF(S182='Grading Scale'!E$7,'Grading Scale'!F$7,IF(S182='Grading Scale'!E$9,'Grading Scale'!F$9,IF(S182='Grading Scale'!E$11,'Grading Scale'!F$11,'Grading Scale'!F$13))))))</f>
        <v>D    </v>
      </c>
      <c r="V182" s="14" t="str">
        <f t="shared" si="17"/>
        <v> </v>
      </c>
      <c r="W182" s="12"/>
      <c r="X182" s="11">
        <f t="shared" si="18"/>
      </c>
      <c r="Y182" s="11"/>
    </row>
    <row r="183" spans="1:25" s="3" customFormat="1" ht="12.75">
      <c r="A183" s="14">
        <f>Scores!A174</f>
        <v>0</v>
      </c>
      <c r="B183" s="14">
        <f>Scores!B174</f>
        <v>0</v>
      </c>
      <c r="C183" s="14">
        <f>Scores!C174</f>
        <v>0</v>
      </c>
      <c r="D183" s="14">
        <f>Scores!D174</f>
        <v>0</v>
      </c>
      <c r="E183" s="14">
        <f>Scores!E174</f>
        <v>0</v>
      </c>
      <c r="F183" s="14">
        <f>Scores!F174</f>
        <v>0</v>
      </c>
      <c r="G183" s="14">
        <f>Scores!G174</f>
        <v>0</v>
      </c>
      <c r="H183" s="14">
        <f>Scores!H174</f>
        <v>0</v>
      </c>
      <c r="I183" s="14">
        <f>Scores!I174</f>
        <v>0</v>
      </c>
      <c r="J183" s="14">
        <f>Scores!J174</f>
        <v>0</v>
      </c>
      <c r="K183" s="14">
        <f>Scores!K174</f>
        <v>0</v>
      </c>
      <c r="L183" s="14">
        <f>Scores!L174</f>
        <v>0</v>
      </c>
      <c r="M183" s="14">
        <f>Scores!M174</f>
        <v>0</v>
      </c>
      <c r="N183" s="14">
        <f>Scores!N174</f>
        <v>0</v>
      </c>
      <c r="O183" s="14">
        <f>Scores!O174</f>
        <v>0</v>
      </c>
      <c r="P183" s="14">
        <f t="shared" si="14"/>
        <v>-181.3843879173504</v>
      </c>
      <c r="Q183" s="14">
        <f t="shared" si="15"/>
        <v>1.0728154406486876</v>
      </c>
      <c r="R183" s="14">
        <f t="shared" si="16"/>
        <v>1.0728154406486876</v>
      </c>
      <c r="S183" s="29">
        <f>IF(R183&lt;'Grading Scale'!G$8,IF(R183&lt;'Grading Scale'!G$13,'Grading Scale'!E$13,IF(R183&lt;'Grading Scale'!G$12,'Grading Scale'!E$11,IF(R183&lt;'Grading Scale'!G$11,'Grading Scale'!E$9,IF(R183&lt;'Grading Scale'!G$10,'Grading Scale'!E$7,IF(R183&lt;'Grading Scale'!G$9,'Grading Scale'!E$5,'Grading Scale'!E$3))))),IF(R183&lt;'Grading Scale'!G$7,'Grading Scale'!B$13,IF(R183&lt;'Grading Scale'!G$6,'Grading Scale'!B$11,IF(R183&lt;'Grading Scale'!G$5,'Grading Scale'!B$9,IF(R183&lt;'Grading Scale'!G$4,'Grading Scale'!B$7,IF(R183&lt;'Grading Scale'!G$3,'Grading Scale'!B$5,'Grading Scale'!B$3))))))</f>
        <v>1</v>
      </c>
      <c r="T183" s="14">
        <f>Scores!B174</f>
        <v>0</v>
      </c>
      <c r="U183" s="14" t="str">
        <f>IF(S183&gt;='Grading Scale'!B$13,IF(S183='Grading Scale'!B$3,'Grading Scale'!C$3,IF(S183='Grading Scale'!B$5,'Grading Scale'!C$5,IF(S183='Grading Scale'!B$7,'Grading Scale'!C$7,IF(S183='Grading Scale'!B$9,'Grading Scale'!C$9,IF(S183='Grading Scale'!B$11,'Grading Scale'!C$11,'Grading Scale'!C$13))))),IF(S183='Grading Scale'!E$3,'Grading Scale'!F$3,IF(S183='Grading Scale'!E$5,'Grading Scale'!F$5,IF(S183='Grading Scale'!E$7,'Grading Scale'!F$7,IF(S183='Grading Scale'!E$9,'Grading Scale'!F$9,IF(S183='Grading Scale'!E$11,'Grading Scale'!F$11,'Grading Scale'!F$13))))))</f>
        <v>D    </v>
      </c>
      <c r="V183" s="14" t="str">
        <f t="shared" si="17"/>
        <v> </v>
      </c>
      <c r="W183" s="12"/>
      <c r="X183" s="11">
        <f t="shared" si="18"/>
      </c>
      <c r="Y183" s="11"/>
    </row>
    <row r="184" spans="1:25" s="3" customFormat="1" ht="12.75">
      <c r="A184" s="14">
        <f>Scores!A175</f>
        <v>0</v>
      </c>
      <c r="B184" s="14">
        <f>Scores!B175</f>
        <v>0</v>
      </c>
      <c r="C184" s="14">
        <f>Scores!C175</f>
        <v>0</v>
      </c>
      <c r="D184" s="14">
        <f>Scores!D175</f>
        <v>0</v>
      </c>
      <c r="E184" s="14">
        <f>Scores!E175</f>
        <v>0</v>
      </c>
      <c r="F184" s="14">
        <f>Scores!F175</f>
        <v>0</v>
      </c>
      <c r="G184" s="14">
        <f>Scores!G175</f>
        <v>0</v>
      </c>
      <c r="H184" s="14">
        <f>Scores!H175</f>
        <v>0</v>
      </c>
      <c r="I184" s="14">
        <f>Scores!I175</f>
        <v>0</v>
      </c>
      <c r="J184" s="14">
        <f>Scores!J175</f>
        <v>0</v>
      </c>
      <c r="K184" s="14">
        <f>Scores!K175</f>
        <v>0</v>
      </c>
      <c r="L184" s="14">
        <f>Scores!L175</f>
        <v>0</v>
      </c>
      <c r="M184" s="14">
        <f>Scores!M175</f>
        <v>0</v>
      </c>
      <c r="N184" s="14">
        <f>Scores!N175</f>
        <v>0</v>
      </c>
      <c r="O184" s="14">
        <f>Scores!O175</f>
        <v>0</v>
      </c>
      <c r="P184" s="14">
        <f t="shared" si="14"/>
        <v>-181.3843879173504</v>
      </c>
      <c r="Q184" s="14">
        <f t="shared" si="15"/>
        <v>1.0728154406486876</v>
      </c>
      <c r="R184" s="14">
        <f t="shared" si="16"/>
        <v>1.0728154406486876</v>
      </c>
      <c r="S184" s="29">
        <f>IF(R184&lt;'Grading Scale'!G$8,IF(R184&lt;'Grading Scale'!G$13,'Grading Scale'!E$13,IF(R184&lt;'Grading Scale'!G$12,'Grading Scale'!E$11,IF(R184&lt;'Grading Scale'!G$11,'Grading Scale'!E$9,IF(R184&lt;'Grading Scale'!G$10,'Grading Scale'!E$7,IF(R184&lt;'Grading Scale'!G$9,'Grading Scale'!E$5,'Grading Scale'!E$3))))),IF(R184&lt;'Grading Scale'!G$7,'Grading Scale'!B$13,IF(R184&lt;'Grading Scale'!G$6,'Grading Scale'!B$11,IF(R184&lt;'Grading Scale'!G$5,'Grading Scale'!B$9,IF(R184&lt;'Grading Scale'!G$4,'Grading Scale'!B$7,IF(R184&lt;'Grading Scale'!G$3,'Grading Scale'!B$5,'Grading Scale'!B$3))))))</f>
        <v>1</v>
      </c>
      <c r="T184" s="14">
        <f>Scores!B175</f>
        <v>0</v>
      </c>
      <c r="U184" s="14" t="str">
        <f>IF(S184&gt;='Grading Scale'!B$13,IF(S184='Grading Scale'!B$3,'Grading Scale'!C$3,IF(S184='Grading Scale'!B$5,'Grading Scale'!C$5,IF(S184='Grading Scale'!B$7,'Grading Scale'!C$7,IF(S184='Grading Scale'!B$9,'Grading Scale'!C$9,IF(S184='Grading Scale'!B$11,'Grading Scale'!C$11,'Grading Scale'!C$13))))),IF(S184='Grading Scale'!E$3,'Grading Scale'!F$3,IF(S184='Grading Scale'!E$5,'Grading Scale'!F$5,IF(S184='Grading Scale'!E$7,'Grading Scale'!F$7,IF(S184='Grading Scale'!E$9,'Grading Scale'!F$9,IF(S184='Grading Scale'!E$11,'Grading Scale'!F$11,'Grading Scale'!F$13))))))</f>
        <v>D    </v>
      </c>
      <c r="V184" s="14" t="str">
        <f t="shared" si="17"/>
        <v> </v>
      </c>
      <c r="W184" s="12"/>
      <c r="X184" s="11">
        <f t="shared" si="18"/>
      </c>
      <c r="Y184" s="11"/>
    </row>
    <row r="185" spans="1:25" s="3" customFormat="1" ht="12.75">
      <c r="A185" s="14">
        <f>Scores!A176</f>
        <v>0</v>
      </c>
      <c r="B185" s="14">
        <f>Scores!B176</f>
        <v>0</v>
      </c>
      <c r="C185" s="14">
        <f>Scores!C176</f>
        <v>0</v>
      </c>
      <c r="D185" s="14">
        <f>Scores!D176</f>
        <v>0</v>
      </c>
      <c r="E185" s="14">
        <f>Scores!E176</f>
        <v>0</v>
      </c>
      <c r="F185" s="14">
        <f>Scores!F176</f>
        <v>0</v>
      </c>
      <c r="G185" s="14">
        <f>Scores!G176</f>
        <v>0</v>
      </c>
      <c r="H185" s="14">
        <f>Scores!H176</f>
        <v>0</v>
      </c>
      <c r="I185" s="14">
        <f>Scores!I176</f>
        <v>0</v>
      </c>
      <c r="J185" s="14">
        <f>Scores!J176</f>
        <v>0</v>
      </c>
      <c r="K185" s="14">
        <f>Scores!K176</f>
        <v>0</v>
      </c>
      <c r="L185" s="14">
        <f>Scores!L176</f>
        <v>0</v>
      </c>
      <c r="M185" s="14">
        <f>Scores!M176</f>
        <v>0</v>
      </c>
      <c r="N185" s="14">
        <f>Scores!N176</f>
        <v>0</v>
      </c>
      <c r="O185" s="14">
        <f>Scores!O176</f>
        <v>0</v>
      </c>
      <c r="P185" s="14">
        <f t="shared" si="14"/>
        <v>-181.3843879173504</v>
      </c>
      <c r="Q185" s="14">
        <f t="shared" si="15"/>
        <v>1.0728154406486876</v>
      </c>
      <c r="R185" s="14">
        <f t="shared" si="16"/>
        <v>1.0728154406486876</v>
      </c>
      <c r="S185" s="29">
        <f>IF(R185&lt;'Grading Scale'!G$8,IF(R185&lt;'Grading Scale'!G$13,'Grading Scale'!E$13,IF(R185&lt;'Grading Scale'!G$12,'Grading Scale'!E$11,IF(R185&lt;'Grading Scale'!G$11,'Grading Scale'!E$9,IF(R185&lt;'Grading Scale'!G$10,'Grading Scale'!E$7,IF(R185&lt;'Grading Scale'!G$9,'Grading Scale'!E$5,'Grading Scale'!E$3))))),IF(R185&lt;'Grading Scale'!G$7,'Grading Scale'!B$13,IF(R185&lt;'Grading Scale'!G$6,'Grading Scale'!B$11,IF(R185&lt;'Grading Scale'!G$5,'Grading Scale'!B$9,IF(R185&lt;'Grading Scale'!G$4,'Grading Scale'!B$7,IF(R185&lt;'Grading Scale'!G$3,'Grading Scale'!B$5,'Grading Scale'!B$3))))))</f>
        <v>1</v>
      </c>
      <c r="T185" s="14">
        <f>Scores!B176</f>
        <v>0</v>
      </c>
      <c r="U185" s="14" t="str">
        <f>IF(S185&gt;='Grading Scale'!B$13,IF(S185='Grading Scale'!B$3,'Grading Scale'!C$3,IF(S185='Grading Scale'!B$5,'Grading Scale'!C$5,IF(S185='Grading Scale'!B$7,'Grading Scale'!C$7,IF(S185='Grading Scale'!B$9,'Grading Scale'!C$9,IF(S185='Grading Scale'!B$11,'Grading Scale'!C$11,'Grading Scale'!C$13))))),IF(S185='Grading Scale'!E$3,'Grading Scale'!F$3,IF(S185='Grading Scale'!E$5,'Grading Scale'!F$5,IF(S185='Grading Scale'!E$7,'Grading Scale'!F$7,IF(S185='Grading Scale'!E$9,'Grading Scale'!F$9,IF(S185='Grading Scale'!E$11,'Grading Scale'!F$11,'Grading Scale'!F$13))))))</f>
        <v>D    </v>
      </c>
      <c r="V185" s="14" t="str">
        <f t="shared" si="17"/>
        <v> </v>
      </c>
      <c r="W185" s="12"/>
      <c r="X185" s="11">
        <f t="shared" si="18"/>
      </c>
      <c r="Y185" s="11"/>
    </row>
    <row r="186" spans="1:25" s="3" customFormat="1" ht="12.75">
      <c r="A186" s="14">
        <f>Scores!A177</f>
        <v>0</v>
      </c>
      <c r="B186" s="14">
        <f>Scores!B177</f>
        <v>0</v>
      </c>
      <c r="C186" s="14">
        <f>Scores!C177</f>
        <v>0</v>
      </c>
      <c r="D186" s="14">
        <f>Scores!D177</f>
        <v>0</v>
      </c>
      <c r="E186" s="14">
        <f>Scores!E177</f>
        <v>0</v>
      </c>
      <c r="F186" s="14">
        <f>Scores!F177</f>
        <v>0</v>
      </c>
      <c r="G186" s="14">
        <f>Scores!G177</f>
        <v>0</v>
      </c>
      <c r="H186" s="14">
        <f>Scores!H177</f>
        <v>0</v>
      </c>
      <c r="I186" s="14">
        <f>Scores!I177</f>
        <v>0</v>
      </c>
      <c r="J186" s="14">
        <f>Scores!J177</f>
        <v>0</v>
      </c>
      <c r="K186" s="14">
        <f>Scores!K177</f>
        <v>0</v>
      </c>
      <c r="L186" s="14">
        <f>Scores!L177</f>
        <v>0</v>
      </c>
      <c r="M186" s="14">
        <f>Scores!M177</f>
        <v>0</v>
      </c>
      <c r="N186" s="14">
        <f>Scores!N177</f>
        <v>0</v>
      </c>
      <c r="O186" s="14">
        <f>Scores!O177</f>
        <v>0</v>
      </c>
      <c r="P186" s="14">
        <f t="shared" si="14"/>
        <v>-181.3843879173504</v>
      </c>
      <c r="Q186" s="14">
        <f t="shared" si="15"/>
        <v>1.0728154406486876</v>
      </c>
      <c r="R186" s="14">
        <f t="shared" si="16"/>
        <v>1.0728154406486876</v>
      </c>
      <c r="S186" s="29">
        <f>IF(R186&lt;'Grading Scale'!G$8,IF(R186&lt;'Grading Scale'!G$13,'Grading Scale'!E$13,IF(R186&lt;'Grading Scale'!G$12,'Grading Scale'!E$11,IF(R186&lt;'Grading Scale'!G$11,'Grading Scale'!E$9,IF(R186&lt;'Grading Scale'!G$10,'Grading Scale'!E$7,IF(R186&lt;'Grading Scale'!G$9,'Grading Scale'!E$5,'Grading Scale'!E$3))))),IF(R186&lt;'Grading Scale'!G$7,'Grading Scale'!B$13,IF(R186&lt;'Grading Scale'!G$6,'Grading Scale'!B$11,IF(R186&lt;'Grading Scale'!G$5,'Grading Scale'!B$9,IF(R186&lt;'Grading Scale'!G$4,'Grading Scale'!B$7,IF(R186&lt;'Grading Scale'!G$3,'Grading Scale'!B$5,'Grading Scale'!B$3))))))</f>
        <v>1</v>
      </c>
      <c r="T186" s="14">
        <f>Scores!B177</f>
        <v>0</v>
      </c>
      <c r="U186" s="14" t="str">
        <f>IF(S186&gt;='Grading Scale'!B$13,IF(S186='Grading Scale'!B$3,'Grading Scale'!C$3,IF(S186='Grading Scale'!B$5,'Grading Scale'!C$5,IF(S186='Grading Scale'!B$7,'Grading Scale'!C$7,IF(S186='Grading Scale'!B$9,'Grading Scale'!C$9,IF(S186='Grading Scale'!B$11,'Grading Scale'!C$11,'Grading Scale'!C$13))))),IF(S186='Grading Scale'!E$3,'Grading Scale'!F$3,IF(S186='Grading Scale'!E$5,'Grading Scale'!F$5,IF(S186='Grading Scale'!E$7,'Grading Scale'!F$7,IF(S186='Grading Scale'!E$9,'Grading Scale'!F$9,IF(S186='Grading Scale'!E$11,'Grading Scale'!F$11,'Grading Scale'!F$13))))))</f>
        <v>D    </v>
      </c>
      <c r="V186" s="14" t="str">
        <f t="shared" si="17"/>
        <v> </v>
      </c>
      <c r="W186" s="12"/>
      <c r="X186" s="11">
        <f t="shared" si="18"/>
      </c>
      <c r="Y186" s="11"/>
    </row>
    <row r="187" spans="1:25" s="3" customFormat="1" ht="12.75">
      <c r="A187" s="14">
        <f>Scores!A178</f>
        <v>0</v>
      </c>
      <c r="B187" s="14">
        <f>Scores!B178</f>
        <v>0</v>
      </c>
      <c r="C187" s="14">
        <f>Scores!C178</f>
        <v>0</v>
      </c>
      <c r="D187" s="14">
        <f>Scores!D178</f>
        <v>0</v>
      </c>
      <c r="E187" s="14">
        <f>Scores!E178</f>
        <v>0</v>
      </c>
      <c r="F187" s="14">
        <f>Scores!F178</f>
        <v>0</v>
      </c>
      <c r="G187" s="14">
        <f>Scores!G178</f>
        <v>0</v>
      </c>
      <c r="H187" s="14">
        <f>Scores!H178</f>
        <v>0</v>
      </c>
      <c r="I187" s="14">
        <f>Scores!I178</f>
        <v>0</v>
      </c>
      <c r="J187" s="14">
        <f>Scores!J178</f>
        <v>0</v>
      </c>
      <c r="K187" s="14">
        <f>Scores!K178</f>
        <v>0</v>
      </c>
      <c r="L187" s="14">
        <f>Scores!L178</f>
        <v>0</v>
      </c>
      <c r="M187" s="14">
        <f>Scores!M178</f>
        <v>0</v>
      </c>
      <c r="N187" s="14">
        <f>Scores!N178</f>
        <v>0</v>
      </c>
      <c r="O187" s="14">
        <f>Scores!O178</f>
        <v>0</v>
      </c>
      <c r="P187" s="14">
        <f t="shared" si="14"/>
        <v>-181.3843879173504</v>
      </c>
      <c r="Q187" s="14">
        <f t="shared" si="15"/>
        <v>1.0728154406486876</v>
      </c>
      <c r="R187" s="14">
        <f t="shared" si="16"/>
        <v>1.0728154406486876</v>
      </c>
      <c r="S187" s="29">
        <f>IF(R187&lt;'Grading Scale'!G$8,IF(R187&lt;'Grading Scale'!G$13,'Grading Scale'!E$13,IF(R187&lt;'Grading Scale'!G$12,'Grading Scale'!E$11,IF(R187&lt;'Grading Scale'!G$11,'Grading Scale'!E$9,IF(R187&lt;'Grading Scale'!G$10,'Grading Scale'!E$7,IF(R187&lt;'Grading Scale'!G$9,'Grading Scale'!E$5,'Grading Scale'!E$3))))),IF(R187&lt;'Grading Scale'!G$7,'Grading Scale'!B$13,IF(R187&lt;'Grading Scale'!G$6,'Grading Scale'!B$11,IF(R187&lt;'Grading Scale'!G$5,'Grading Scale'!B$9,IF(R187&lt;'Grading Scale'!G$4,'Grading Scale'!B$7,IF(R187&lt;'Grading Scale'!G$3,'Grading Scale'!B$5,'Grading Scale'!B$3))))))</f>
        <v>1</v>
      </c>
      <c r="T187" s="14">
        <f>Scores!B178</f>
        <v>0</v>
      </c>
      <c r="U187" s="14" t="str">
        <f>IF(S187&gt;='Grading Scale'!B$13,IF(S187='Grading Scale'!B$3,'Grading Scale'!C$3,IF(S187='Grading Scale'!B$5,'Grading Scale'!C$5,IF(S187='Grading Scale'!B$7,'Grading Scale'!C$7,IF(S187='Grading Scale'!B$9,'Grading Scale'!C$9,IF(S187='Grading Scale'!B$11,'Grading Scale'!C$11,'Grading Scale'!C$13))))),IF(S187='Grading Scale'!E$3,'Grading Scale'!F$3,IF(S187='Grading Scale'!E$5,'Grading Scale'!F$5,IF(S187='Grading Scale'!E$7,'Grading Scale'!F$7,IF(S187='Grading Scale'!E$9,'Grading Scale'!F$9,IF(S187='Grading Scale'!E$11,'Grading Scale'!F$11,'Grading Scale'!F$13))))))</f>
        <v>D    </v>
      </c>
      <c r="V187" s="14" t="str">
        <f t="shared" si="17"/>
        <v> </v>
      </c>
      <c r="W187" s="12"/>
      <c r="X187" s="11">
        <f t="shared" si="18"/>
      </c>
      <c r="Y187" s="11"/>
    </row>
    <row r="188" spans="1:25" s="3" customFormat="1" ht="12.75">
      <c r="A188" s="14">
        <f>Scores!A179</f>
        <v>0</v>
      </c>
      <c r="B188" s="14">
        <f>Scores!B179</f>
        <v>0</v>
      </c>
      <c r="C188" s="14">
        <f>Scores!C179</f>
        <v>0</v>
      </c>
      <c r="D188" s="14">
        <f>Scores!D179</f>
        <v>0</v>
      </c>
      <c r="E188" s="14">
        <f>Scores!E179</f>
        <v>0</v>
      </c>
      <c r="F188" s="14">
        <f>Scores!F179</f>
        <v>0</v>
      </c>
      <c r="G188" s="14">
        <f>Scores!G179</f>
        <v>0</v>
      </c>
      <c r="H188" s="14">
        <f>Scores!H179</f>
        <v>0</v>
      </c>
      <c r="I188" s="14">
        <f>Scores!I179</f>
        <v>0</v>
      </c>
      <c r="J188" s="14">
        <f>Scores!J179</f>
        <v>0</v>
      </c>
      <c r="K188" s="14">
        <f>Scores!K179</f>
        <v>0</v>
      </c>
      <c r="L188" s="14">
        <f>Scores!L179</f>
        <v>0</v>
      </c>
      <c r="M188" s="14">
        <f>Scores!M179</f>
        <v>0</v>
      </c>
      <c r="N188" s="14">
        <f>Scores!N179</f>
        <v>0</v>
      </c>
      <c r="O188" s="14">
        <f>Scores!O179</f>
        <v>0</v>
      </c>
      <c r="P188" s="14">
        <f t="shared" si="14"/>
        <v>-181.3843879173504</v>
      </c>
      <c r="Q188" s="14">
        <f t="shared" si="15"/>
        <v>1.0728154406486876</v>
      </c>
      <c r="R188" s="14">
        <f t="shared" si="16"/>
        <v>1.0728154406486876</v>
      </c>
      <c r="S188" s="29">
        <f>IF(R188&lt;'Grading Scale'!G$8,IF(R188&lt;'Grading Scale'!G$13,'Grading Scale'!E$13,IF(R188&lt;'Grading Scale'!G$12,'Grading Scale'!E$11,IF(R188&lt;'Grading Scale'!G$11,'Grading Scale'!E$9,IF(R188&lt;'Grading Scale'!G$10,'Grading Scale'!E$7,IF(R188&lt;'Grading Scale'!G$9,'Grading Scale'!E$5,'Grading Scale'!E$3))))),IF(R188&lt;'Grading Scale'!G$7,'Grading Scale'!B$13,IF(R188&lt;'Grading Scale'!G$6,'Grading Scale'!B$11,IF(R188&lt;'Grading Scale'!G$5,'Grading Scale'!B$9,IF(R188&lt;'Grading Scale'!G$4,'Grading Scale'!B$7,IF(R188&lt;'Grading Scale'!G$3,'Grading Scale'!B$5,'Grading Scale'!B$3))))))</f>
        <v>1</v>
      </c>
      <c r="T188" s="14">
        <f>Scores!B179</f>
        <v>0</v>
      </c>
      <c r="U188" s="14" t="str">
        <f>IF(S188&gt;='Grading Scale'!B$13,IF(S188='Grading Scale'!B$3,'Grading Scale'!C$3,IF(S188='Grading Scale'!B$5,'Grading Scale'!C$5,IF(S188='Grading Scale'!B$7,'Grading Scale'!C$7,IF(S188='Grading Scale'!B$9,'Grading Scale'!C$9,IF(S188='Grading Scale'!B$11,'Grading Scale'!C$11,'Grading Scale'!C$13))))),IF(S188='Grading Scale'!E$3,'Grading Scale'!F$3,IF(S188='Grading Scale'!E$5,'Grading Scale'!F$5,IF(S188='Grading Scale'!E$7,'Grading Scale'!F$7,IF(S188='Grading Scale'!E$9,'Grading Scale'!F$9,IF(S188='Grading Scale'!E$11,'Grading Scale'!F$11,'Grading Scale'!F$13))))))</f>
        <v>D    </v>
      </c>
      <c r="V188" s="14" t="str">
        <f t="shared" si="17"/>
        <v> </v>
      </c>
      <c r="W188" s="12"/>
      <c r="X188" s="11">
        <f t="shared" si="18"/>
      </c>
      <c r="Y188" s="11"/>
    </row>
    <row r="189" spans="1:25" s="3" customFormat="1" ht="12.75">
      <c r="A189" s="14">
        <f>Scores!A180</f>
        <v>0</v>
      </c>
      <c r="B189" s="14">
        <f>Scores!B180</f>
        <v>0</v>
      </c>
      <c r="C189" s="14">
        <f>Scores!C180</f>
        <v>0</v>
      </c>
      <c r="D189" s="14">
        <f>Scores!D180</f>
        <v>0</v>
      </c>
      <c r="E189" s="14">
        <f>Scores!E180</f>
        <v>0</v>
      </c>
      <c r="F189" s="14">
        <f>Scores!F180</f>
        <v>0</v>
      </c>
      <c r="G189" s="14">
        <f>Scores!G180</f>
        <v>0</v>
      </c>
      <c r="H189" s="14">
        <f>Scores!H180</f>
        <v>0</v>
      </c>
      <c r="I189" s="14">
        <f>Scores!I180</f>
        <v>0</v>
      </c>
      <c r="J189" s="14">
        <f>Scores!J180</f>
        <v>0</v>
      </c>
      <c r="K189" s="14">
        <f>Scores!K180</f>
        <v>0</v>
      </c>
      <c r="L189" s="14">
        <f>Scores!L180</f>
        <v>0</v>
      </c>
      <c r="M189" s="14">
        <f>Scores!M180</f>
        <v>0</v>
      </c>
      <c r="N189" s="14">
        <f>Scores!N180</f>
        <v>0</v>
      </c>
      <c r="O189" s="14">
        <f>Scores!O180</f>
        <v>0</v>
      </c>
      <c r="P189" s="14">
        <f t="shared" si="14"/>
        <v>-181.3843879173504</v>
      </c>
      <c r="Q189" s="14">
        <f t="shared" si="15"/>
        <v>1.0728154406486876</v>
      </c>
      <c r="R189" s="14">
        <f t="shared" si="16"/>
        <v>1.0728154406486876</v>
      </c>
      <c r="S189" s="29">
        <f>IF(R189&lt;'Grading Scale'!G$8,IF(R189&lt;'Grading Scale'!G$13,'Grading Scale'!E$13,IF(R189&lt;'Grading Scale'!G$12,'Grading Scale'!E$11,IF(R189&lt;'Grading Scale'!G$11,'Grading Scale'!E$9,IF(R189&lt;'Grading Scale'!G$10,'Grading Scale'!E$7,IF(R189&lt;'Grading Scale'!G$9,'Grading Scale'!E$5,'Grading Scale'!E$3))))),IF(R189&lt;'Grading Scale'!G$7,'Grading Scale'!B$13,IF(R189&lt;'Grading Scale'!G$6,'Grading Scale'!B$11,IF(R189&lt;'Grading Scale'!G$5,'Grading Scale'!B$9,IF(R189&lt;'Grading Scale'!G$4,'Grading Scale'!B$7,IF(R189&lt;'Grading Scale'!G$3,'Grading Scale'!B$5,'Grading Scale'!B$3))))))</f>
        <v>1</v>
      </c>
      <c r="T189" s="14">
        <f>Scores!B180</f>
        <v>0</v>
      </c>
      <c r="U189" s="14" t="str">
        <f>IF(S189&gt;='Grading Scale'!B$13,IF(S189='Grading Scale'!B$3,'Grading Scale'!C$3,IF(S189='Grading Scale'!B$5,'Grading Scale'!C$5,IF(S189='Grading Scale'!B$7,'Grading Scale'!C$7,IF(S189='Grading Scale'!B$9,'Grading Scale'!C$9,IF(S189='Grading Scale'!B$11,'Grading Scale'!C$11,'Grading Scale'!C$13))))),IF(S189='Grading Scale'!E$3,'Grading Scale'!F$3,IF(S189='Grading Scale'!E$5,'Grading Scale'!F$5,IF(S189='Grading Scale'!E$7,'Grading Scale'!F$7,IF(S189='Grading Scale'!E$9,'Grading Scale'!F$9,IF(S189='Grading Scale'!E$11,'Grading Scale'!F$11,'Grading Scale'!F$13))))))</f>
        <v>D    </v>
      </c>
      <c r="V189" s="14" t="str">
        <f t="shared" si="17"/>
        <v> </v>
      </c>
      <c r="W189" s="12"/>
      <c r="X189" s="11">
        <f t="shared" si="18"/>
      </c>
      <c r="Y189" s="11"/>
    </row>
    <row r="190" spans="1:25" s="3" customFormat="1" ht="12.75">
      <c r="A190" s="14">
        <f>Scores!A181</f>
        <v>0</v>
      </c>
      <c r="B190" s="14">
        <f>Scores!B181</f>
        <v>0</v>
      </c>
      <c r="C190" s="14">
        <f>Scores!C181</f>
        <v>0</v>
      </c>
      <c r="D190" s="14">
        <f>Scores!D181</f>
        <v>0</v>
      </c>
      <c r="E190" s="14">
        <f>Scores!E181</f>
        <v>0</v>
      </c>
      <c r="F190" s="14">
        <f>Scores!F181</f>
        <v>0</v>
      </c>
      <c r="G190" s="14">
        <f>Scores!G181</f>
        <v>0</v>
      </c>
      <c r="H190" s="14">
        <f>Scores!H181</f>
        <v>0</v>
      </c>
      <c r="I190" s="14">
        <f>Scores!I181</f>
        <v>0</v>
      </c>
      <c r="J190" s="14">
        <f>Scores!J181</f>
        <v>0</v>
      </c>
      <c r="K190" s="14">
        <f>Scores!K181</f>
        <v>0</v>
      </c>
      <c r="L190" s="14">
        <f>Scores!L181</f>
        <v>0</v>
      </c>
      <c r="M190" s="14">
        <f>Scores!M181</f>
        <v>0</v>
      </c>
      <c r="N190" s="14">
        <f>Scores!N181</f>
        <v>0</v>
      </c>
      <c r="O190" s="14">
        <f>Scores!O181</f>
        <v>0</v>
      </c>
      <c r="P190" s="14">
        <f t="shared" si="14"/>
        <v>-181.3843879173504</v>
      </c>
      <c r="Q190" s="14">
        <f t="shared" si="15"/>
        <v>1.0728154406486876</v>
      </c>
      <c r="R190" s="14">
        <f t="shared" si="16"/>
        <v>1.0728154406486876</v>
      </c>
      <c r="S190" s="29">
        <f>IF(R190&lt;'Grading Scale'!G$8,IF(R190&lt;'Grading Scale'!G$13,'Grading Scale'!E$13,IF(R190&lt;'Grading Scale'!G$12,'Grading Scale'!E$11,IF(R190&lt;'Grading Scale'!G$11,'Grading Scale'!E$9,IF(R190&lt;'Grading Scale'!G$10,'Grading Scale'!E$7,IF(R190&lt;'Grading Scale'!G$9,'Grading Scale'!E$5,'Grading Scale'!E$3))))),IF(R190&lt;'Grading Scale'!G$7,'Grading Scale'!B$13,IF(R190&lt;'Grading Scale'!G$6,'Grading Scale'!B$11,IF(R190&lt;'Grading Scale'!G$5,'Grading Scale'!B$9,IF(R190&lt;'Grading Scale'!G$4,'Grading Scale'!B$7,IF(R190&lt;'Grading Scale'!G$3,'Grading Scale'!B$5,'Grading Scale'!B$3))))))</f>
        <v>1</v>
      </c>
      <c r="T190" s="14">
        <f>Scores!B181</f>
        <v>0</v>
      </c>
      <c r="U190" s="14" t="str">
        <f>IF(S190&gt;='Grading Scale'!B$13,IF(S190='Grading Scale'!B$3,'Grading Scale'!C$3,IF(S190='Grading Scale'!B$5,'Grading Scale'!C$5,IF(S190='Grading Scale'!B$7,'Grading Scale'!C$7,IF(S190='Grading Scale'!B$9,'Grading Scale'!C$9,IF(S190='Grading Scale'!B$11,'Grading Scale'!C$11,'Grading Scale'!C$13))))),IF(S190='Grading Scale'!E$3,'Grading Scale'!F$3,IF(S190='Grading Scale'!E$5,'Grading Scale'!F$5,IF(S190='Grading Scale'!E$7,'Grading Scale'!F$7,IF(S190='Grading Scale'!E$9,'Grading Scale'!F$9,IF(S190='Grading Scale'!E$11,'Grading Scale'!F$11,'Grading Scale'!F$13))))))</f>
        <v>D    </v>
      </c>
      <c r="V190" s="14" t="str">
        <f t="shared" si="17"/>
        <v> </v>
      </c>
      <c r="W190" s="12"/>
      <c r="X190" s="11">
        <f t="shared" si="18"/>
      </c>
      <c r="Y190" s="11"/>
    </row>
    <row r="191" spans="1:25" s="3" customFormat="1" ht="12.75">
      <c r="A191" s="14">
        <f>Scores!A182</f>
        <v>0</v>
      </c>
      <c r="B191" s="14">
        <f>Scores!B182</f>
        <v>0</v>
      </c>
      <c r="C191" s="14">
        <f>Scores!C182</f>
        <v>0</v>
      </c>
      <c r="D191" s="14">
        <f>Scores!D182</f>
        <v>0</v>
      </c>
      <c r="E191" s="14">
        <f>Scores!E182</f>
        <v>0</v>
      </c>
      <c r="F191" s="14">
        <f>Scores!F182</f>
        <v>0</v>
      </c>
      <c r="G191" s="14">
        <f>Scores!G182</f>
        <v>0</v>
      </c>
      <c r="H191" s="14">
        <f>Scores!H182</f>
        <v>0</v>
      </c>
      <c r="I191" s="14">
        <f>Scores!I182</f>
        <v>0</v>
      </c>
      <c r="J191" s="14">
        <f>Scores!J182</f>
        <v>0</v>
      </c>
      <c r="K191" s="14">
        <f>Scores!K182</f>
        <v>0</v>
      </c>
      <c r="L191" s="14">
        <f>Scores!L182</f>
        <v>0</v>
      </c>
      <c r="M191" s="14">
        <f>Scores!M182</f>
        <v>0</v>
      </c>
      <c r="N191" s="14">
        <f>Scores!N182</f>
        <v>0</v>
      </c>
      <c r="O191" s="14">
        <f>Scores!O182</f>
        <v>0</v>
      </c>
      <c r="P191" s="14">
        <f t="shared" si="14"/>
        <v>-181.3843879173504</v>
      </c>
      <c r="Q191" s="14">
        <f t="shared" si="15"/>
        <v>1.0728154406486876</v>
      </c>
      <c r="R191" s="14">
        <f t="shared" si="16"/>
        <v>1.0728154406486876</v>
      </c>
      <c r="S191" s="29">
        <f>IF(R191&lt;'Grading Scale'!G$8,IF(R191&lt;'Grading Scale'!G$13,'Grading Scale'!E$13,IF(R191&lt;'Grading Scale'!G$12,'Grading Scale'!E$11,IF(R191&lt;'Grading Scale'!G$11,'Grading Scale'!E$9,IF(R191&lt;'Grading Scale'!G$10,'Grading Scale'!E$7,IF(R191&lt;'Grading Scale'!G$9,'Grading Scale'!E$5,'Grading Scale'!E$3))))),IF(R191&lt;'Grading Scale'!G$7,'Grading Scale'!B$13,IF(R191&lt;'Grading Scale'!G$6,'Grading Scale'!B$11,IF(R191&lt;'Grading Scale'!G$5,'Grading Scale'!B$9,IF(R191&lt;'Grading Scale'!G$4,'Grading Scale'!B$7,IF(R191&lt;'Grading Scale'!G$3,'Grading Scale'!B$5,'Grading Scale'!B$3))))))</f>
        <v>1</v>
      </c>
      <c r="T191" s="14">
        <f>Scores!B182</f>
        <v>0</v>
      </c>
      <c r="U191" s="14" t="str">
        <f>IF(S191&gt;='Grading Scale'!B$13,IF(S191='Grading Scale'!B$3,'Grading Scale'!C$3,IF(S191='Grading Scale'!B$5,'Grading Scale'!C$5,IF(S191='Grading Scale'!B$7,'Grading Scale'!C$7,IF(S191='Grading Scale'!B$9,'Grading Scale'!C$9,IF(S191='Grading Scale'!B$11,'Grading Scale'!C$11,'Grading Scale'!C$13))))),IF(S191='Grading Scale'!E$3,'Grading Scale'!F$3,IF(S191='Grading Scale'!E$5,'Grading Scale'!F$5,IF(S191='Grading Scale'!E$7,'Grading Scale'!F$7,IF(S191='Grading Scale'!E$9,'Grading Scale'!F$9,IF(S191='Grading Scale'!E$11,'Grading Scale'!F$11,'Grading Scale'!F$13))))))</f>
        <v>D    </v>
      </c>
      <c r="V191" s="14" t="str">
        <f t="shared" si="17"/>
        <v> </v>
      </c>
      <c r="W191" s="12"/>
      <c r="X191" s="11">
        <f t="shared" si="18"/>
      </c>
      <c r="Y191" s="11"/>
    </row>
    <row r="192" spans="1:25" s="3" customFormat="1" ht="12.75">
      <c r="A192" s="14">
        <f>Scores!A183</f>
        <v>0</v>
      </c>
      <c r="B192" s="14">
        <f>Scores!B183</f>
        <v>0</v>
      </c>
      <c r="C192" s="14">
        <f>Scores!C183</f>
        <v>0</v>
      </c>
      <c r="D192" s="14">
        <f>Scores!D183</f>
        <v>0</v>
      </c>
      <c r="E192" s="14">
        <f>Scores!E183</f>
        <v>0</v>
      </c>
      <c r="F192" s="14">
        <f>Scores!F183</f>
        <v>0</v>
      </c>
      <c r="G192" s="14">
        <f>Scores!G183</f>
        <v>0</v>
      </c>
      <c r="H192" s="14">
        <f>Scores!H183</f>
        <v>0</v>
      </c>
      <c r="I192" s="14">
        <f>Scores!I183</f>
        <v>0</v>
      </c>
      <c r="J192" s="14">
        <f>Scores!J183</f>
        <v>0</v>
      </c>
      <c r="K192" s="14">
        <f>Scores!K183</f>
        <v>0</v>
      </c>
      <c r="L192" s="14">
        <f>Scores!L183</f>
        <v>0</v>
      </c>
      <c r="M192" s="14">
        <f>Scores!M183</f>
        <v>0</v>
      </c>
      <c r="N192" s="14">
        <f>Scores!N183</f>
        <v>0</v>
      </c>
      <c r="O192" s="14">
        <f>Scores!O183</f>
        <v>0</v>
      </c>
      <c r="P192" s="14">
        <f t="shared" si="14"/>
        <v>-181.3843879173504</v>
      </c>
      <c r="Q192" s="14">
        <f t="shared" si="15"/>
        <v>1.0728154406486876</v>
      </c>
      <c r="R192" s="14">
        <f t="shared" si="16"/>
        <v>1.0728154406486876</v>
      </c>
      <c r="S192" s="29">
        <f>IF(R192&lt;'Grading Scale'!G$8,IF(R192&lt;'Grading Scale'!G$13,'Grading Scale'!E$13,IF(R192&lt;'Grading Scale'!G$12,'Grading Scale'!E$11,IF(R192&lt;'Grading Scale'!G$11,'Grading Scale'!E$9,IF(R192&lt;'Grading Scale'!G$10,'Grading Scale'!E$7,IF(R192&lt;'Grading Scale'!G$9,'Grading Scale'!E$5,'Grading Scale'!E$3))))),IF(R192&lt;'Grading Scale'!G$7,'Grading Scale'!B$13,IF(R192&lt;'Grading Scale'!G$6,'Grading Scale'!B$11,IF(R192&lt;'Grading Scale'!G$5,'Grading Scale'!B$9,IF(R192&lt;'Grading Scale'!G$4,'Grading Scale'!B$7,IF(R192&lt;'Grading Scale'!G$3,'Grading Scale'!B$5,'Grading Scale'!B$3))))))</f>
        <v>1</v>
      </c>
      <c r="T192" s="14">
        <f>Scores!B183</f>
        <v>0</v>
      </c>
      <c r="U192" s="14" t="str">
        <f>IF(S192&gt;='Grading Scale'!B$13,IF(S192='Grading Scale'!B$3,'Grading Scale'!C$3,IF(S192='Grading Scale'!B$5,'Grading Scale'!C$5,IF(S192='Grading Scale'!B$7,'Grading Scale'!C$7,IF(S192='Grading Scale'!B$9,'Grading Scale'!C$9,IF(S192='Grading Scale'!B$11,'Grading Scale'!C$11,'Grading Scale'!C$13))))),IF(S192='Grading Scale'!E$3,'Grading Scale'!F$3,IF(S192='Grading Scale'!E$5,'Grading Scale'!F$5,IF(S192='Grading Scale'!E$7,'Grading Scale'!F$7,IF(S192='Grading Scale'!E$9,'Grading Scale'!F$9,IF(S192='Grading Scale'!E$11,'Grading Scale'!F$11,'Grading Scale'!F$13))))))</f>
        <v>D    </v>
      </c>
      <c r="V192" s="14" t="str">
        <f t="shared" si="17"/>
        <v> </v>
      </c>
      <c r="W192" s="12"/>
      <c r="X192" s="11">
        <f t="shared" si="18"/>
      </c>
      <c r="Y192" s="11"/>
    </row>
    <row r="193" spans="1:25" s="3" customFormat="1" ht="12.75">
      <c r="A193" s="14">
        <f>Scores!A184</f>
        <v>0</v>
      </c>
      <c r="B193" s="14">
        <f>Scores!B184</f>
        <v>0</v>
      </c>
      <c r="C193" s="14">
        <f>Scores!C184</f>
        <v>0</v>
      </c>
      <c r="D193" s="14">
        <f>Scores!D184</f>
        <v>0</v>
      </c>
      <c r="E193" s="14">
        <f>Scores!E184</f>
        <v>0</v>
      </c>
      <c r="F193" s="14">
        <f>Scores!F184</f>
        <v>0</v>
      </c>
      <c r="G193" s="14">
        <f>Scores!G184</f>
        <v>0</v>
      </c>
      <c r="H193" s="14">
        <f>Scores!H184</f>
        <v>0</v>
      </c>
      <c r="I193" s="14">
        <f>Scores!I184</f>
        <v>0</v>
      </c>
      <c r="J193" s="14">
        <f>Scores!J184</f>
        <v>0</v>
      </c>
      <c r="K193" s="14">
        <f>Scores!K184</f>
        <v>0</v>
      </c>
      <c r="L193" s="14">
        <f>Scores!L184</f>
        <v>0</v>
      </c>
      <c r="M193" s="14">
        <f>Scores!M184</f>
        <v>0</v>
      </c>
      <c r="N193" s="14">
        <f>Scores!N184</f>
        <v>0</v>
      </c>
      <c r="O193" s="14">
        <f>Scores!O184</f>
        <v>0</v>
      </c>
      <c r="P193" s="14">
        <f t="shared" si="14"/>
        <v>-181.3843879173504</v>
      </c>
      <c r="Q193" s="14">
        <f t="shared" si="15"/>
        <v>1.0728154406486876</v>
      </c>
      <c r="R193" s="14">
        <f t="shared" si="16"/>
        <v>1.0728154406486876</v>
      </c>
      <c r="S193" s="29">
        <f>IF(R193&lt;'Grading Scale'!G$8,IF(R193&lt;'Grading Scale'!G$13,'Grading Scale'!E$13,IF(R193&lt;'Grading Scale'!G$12,'Grading Scale'!E$11,IF(R193&lt;'Grading Scale'!G$11,'Grading Scale'!E$9,IF(R193&lt;'Grading Scale'!G$10,'Grading Scale'!E$7,IF(R193&lt;'Grading Scale'!G$9,'Grading Scale'!E$5,'Grading Scale'!E$3))))),IF(R193&lt;'Grading Scale'!G$7,'Grading Scale'!B$13,IF(R193&lt;'Grading Scale'!G$6,'Grading Scale'!B$11,IF(R193&lt;'Grading Scale'!G$5,'Grading Scale'!B$9,IF(R193&lt;'Grading Scale'!G$4,'Grading Scale'!B$7,IF(R193&lt;'Grading Scale'!G$3,'Grading Scale'!B$5,'Grading Scale'!B$3))))))</f>
        <v>1</v>
      </c>
      <c r="T193" s="14">
        <f>Scores!B184</f>
        <v>0</v>
      </c>
      <c r="U193" s="14" t="str">
        <f>IF(S193&gt;='Grading Scale'!B$13,IF(S193='Grading Scale'!B$3,'Grading Scale'!C$3,IF(S193='Grading Scale'!B$5,'Grading Scale'!C$5,IF(S193='Grading Scale'!B$7,'Grading Scale'!C$7,IF(S193='Grading Scale'!B$9,'Grading Scale'!C$9,IF(S193='Grading Scale'!B$11,'Grading Scale'!C$11,'Grading Scale'!C$13))))),IF(S193='Grading Scale'!E$3,'Grading Scale'!F$3,IF(S193='Grading Scale'!E$5,'Grading Scale'!F$5,IF(S193='Grading Scale'!E$7,'Grading Scale'!F$7,IF(S193='Grading Scale'!E$9,'Grading Scale'!F$9,IF(S193='Grading Scale'!E$11,'Grading Scale'!F$11,'Grading Scale'!F$13))))))</f>
        <v>D    </v>
      </c>
      <c r="V193" s="14" t="str">
        <f t="shared" si="17"/>
        <v> </v>
      </c>
      <c r="W193" s="12"/>
      <c r="X193" s="11">
        <f t="shared" si="18"/>
      </c>
      <c r="Y193" s="11"/>
    </row>
    <row r="194" spans="1:25" s="3" customFormat="1" ht="12.75">
      <c r="A194" s="14">
        <f>Scores!A185</f>
        <v>0</v>
      </c>
      <c r="B194" s="14">
        <f>Scores!B185</f>
        <v>0</v>
      </c>
      <c r="C194" s="14">
        <f>Scores!C185</f>
        <v>0</v>
      </c>
      <c r="D194" s="14">
        <f>Scores!D185</f>
        <v>0</v>
      </c>
      <c r="E194" s="14">
        <f>Scores!E185</f>
        <v>0</v>
      </c>
      <c r="F194" s="14">
        <f>Scores!F185</f>
        <v>0</v>
      </c>
      <c r="G194" s="14">
        <f>Scores!G185</f>
        <v>0</v>
      </c>
      <c r="H194" s="14">
        <f>Scores!H185</f>
        <v>0</v>
      </c>
      <c r="I194" s="14">
        <f>Scores!I185</f>
        <v>0</v>
      </c>
      <c r="J194" s="14">
        <f>Scores!J185</f>
        <v>0</v>
      </c>
      <c r="K194" s="14">
        <f>Scores!K185</f>
        <v>0</v>
      </c>
      <c r="L194" s="14">
        <f>Scores!L185</f>
        <v>0</v>
      </c>
      <c r="M194" s="14">
        <f>Scores!M185</f>
        <v>0</v>
      </c>
      <c r="N194" s="14">
        <f>Scores!N185</f>
        <v>0</v>
      </c>
      <c r="O194" s="14">
        <f>Scores!O185</f>
        <v>0</v>
      </c>
      <c r="P194" s="14">
        <f t="shared" si="14"/>
        <v>-181.3843879173504</v>
      </c>
      <c r="Q194" s="14">
        <f t="shared" si="15"/>
        <v>1.0728154406486876</v>
      </c>
      <c r="R194" s="14">
        <f t="shared" si="16"/>
        <v>1.0728154406486876</v>
      </c>
      <c r="S194" s="29">
        <f>IF(R194&lt;'Grading Scale'!G$8,IF(R194&lt;'Grading Scale'!G$13,'Grading Scale'!E$13,IF(R194&lt;'Grading Scale'!G$12,'Grading Scale'!E$11,IF(R194&lt;'Grading Scale'!G$11,'Grading Scale'!E$9,IF(R194&lt;'Grading Scale'!G$10,'Grading Scale'!E$7,IF(R194&lt;'Grading Scale'!G$9,'Grading Scale'!E$5,'Grading Scale'!E$3))))),IF(R194&lt;'Grading Scale'!G$7,'Grading Scale'!B$13,IF(R194&lt;'Grading Scale'!G$6,'Grading Scale'!B$11,IF(R194&lt;'Grading Scale'!G$5,'Grading Scale'!B$9,IF(R194&lt;'Grading Scale'!G$4,'Grading Scale'!B$7,IF(R194&lt;'Grading Scale'!G$3,'Grading Scale'!B$5,'Grading Scale'!B$3))))))</f>
        <v>1</v>
      </c>
      <c r="T194" s="14">
        <f>Scores!B185</f>
        <v>0</v>
      </c>
      <c r="U194" s="14" t="str">
        <f>IF(S194&gt;='Grading Scale'!B$13,IF(S194='Grading Scale'!B$3,'Grading Scale'!C$3,IF(S194='Grading Scale'!B$5,'Grading Scale'!C$5,IF(S194='Grading Scale'!B$7,'Grading Scale'!C$7,IF(S194='Grading Scale'!B$9,'Grading Scale'!C$9,IF(S194='Grading Scale'!B$11,'Grading Scale'!C$11,'Grading Scale'!C$13))))),IF(S194='Grading Scale'!E$3,'Grading Scale'!F$3,IF(S194='Grading Scale'!E$5,'Grading Scale'!F$5,IF(S194='Grading Scale'!E$7,'Grading Scale'!F$7,IF(S194='Grading Scale'!E$9,'Grading Scale'!F$9,IF(S194='Grading Scale'!E$11,'Grading Scale'!F$11,'Grading Scale'!F$13))))))</f>
        <v>D    </v>
      </c>
      <c r="V194" s="14" t="str">
        <f t="shared" si="17"/>
        <v> </v>
      </c>
      <c r="W194" s="12"/>
      <c r="X194" s="11">
        <f t="shared" si="18"/>
      </c>
      <c r="Y194" s="11"/>
    </row>
    <row r="195" spans="1:25" s="3" customFormat="1" ht="12.75">
      <c r="A195" s="14">
        <f>Scores!A186</f>
        <v>0</v>
      </c>
      <c r="B195" s="14">
        <f>Scores!B186</f>
        <v>0</v>
      </c>
      <c r="C195" s="14">
        <f>Scores!C186</f>
        <v>0</v>
      </c>
      <c r="D195" s="14">
        <f>Scores!D186</f>
        <v>0</v>
      </c>
      <c r="E195" s="14">
        <f>Scores!E186</f>
        <v>0</v>
      </c>
      <c r="F195" s="14">
        <f>Scores!F186</f>
        <v>0</v>
      </c>
      <c r="G195" s="14">
        <f>Scores!G186</f>
        <v>0</v>
      </c>
      <c r="H195" s="14">
        <f>Scores!H186</f>
        <v>0</v>
      </c>
      <c r="I195" s="14">
        <f>Scores!I186</f>
        <v>0</v>
      </c>
      <c r="J195" s="14">
        <f>Scores!J186</f>
        <v>0</v>
      </c>
      <c r="K195" s="14">
        <f>Scores!K186</f>
        <v>0</v>
      </c>
      <c r="L195" s="14">
        <f>Scores!L186</f>
        <v>0</v>
      </c>
      <c r="M195" s="14">
        <f>Scores!M186</f>
        <v>0</v>
      </c>
      <c r="N195" s="14">
        <f>Scores!N186</f>
        <v>0</v>
      </c>
      <c r="O195" s="14">
        <f>Scores!O186</f>
        <v>0</v>
      </c>
      <c r="P195" s="14">
        <f t="shared" si="14"/>
        <v>-181.3843879173504</v>
      </c>
      <c r="Q195" s="14">
        <f t="shared" si="15"/>
        <v>1.0728154406486876</v>
      </c>
      <c r="R195" s="14">
        <f t="shared" si="16"/>
        <v>1.0728154406486876</v>
      </c>
      <c r="S195" s="29">
        <f>IF(R195&lt;'Grading Scale'!G$8,IF(R195&lt;'Grading Scale'!G$13,'Grading Scale'!E$13,IF(R195&lt;'Grading Scale'!G$12,'Grading Scale'!E$11,IF(R195&lt;'Grading Scale'!G$11,'Grading Scale'!E$9,IF(R195&lt;'Grading Scale'!G$10,'Grading Scale'!E$7,IF(R195&lt;'Grading Scale'!G$9,'Grading Scale'!E$5,'Grading Scale'!E$3))))),IF(R195&lt;'Grading Scale'!G$7,'Grading Scale'!B$13,IF(R195&lt;'Grading Scale'!G$6,'Grading Scale'!B$11,IF(R195&lt;'Grading Scale'!G$5,'Grading Scale'!B$9,IF(R195&lt;'Grading Scale'!G$4,'Grading Scale'!B$7,IF(R195&lt;'Grading Scale'!G$3,'Grading Scale'!B$5,'Grading Scale'!B$3))))))</f>
        <v>1</v>
      </c>
      <c r="T195" s="14">
        <f>Scores!B186</f>
        <v>0</v>
      </c>
      <c r="U195" s="14" t="str">
        <f>IF(S195&gt;='Grading Scale'!B$13,IF(S195='Grading Scale'!B$3,'Grading Scale'!C$3,IF(S195='Grading Scale'!B$5,'Grading Scale'!C$5,IF(S195='Grading Scale'!B$7,'Grading Scale'!C$7,IF(S195='Grading Scale'!B$9,'Grading Scale'!C$9,IF(S195='Grading Scale'!B$11,'Grading Scale'!C$11,'Grading Scale'!C$13))))),IF(S195='Grading Scale'!E$3,'Grading Scale'!F$3,IF(S195='Grading Scale'!E$5,'Grading Scale'!F$5,IF(S195='Grading Scale'!E$7,'Grading Scale'!F$7,IF(S195='Grading Scale'!E$9,'Grading Scale'!F$9,IF(S195='Grading Scale'!E$11,'Grading Scale'!F$11,'Grading Scale'!F$13))))))</f>
        <v>D    </v>
      </c>
      <c r="V195" s="14" t="str">
        <f t="shared" si="17"/>
        <v> </v>
      </c>
      <c r="W195" s="12"/>
      <c r="X195" s="11">
        <f t="shared" si="18"/>
      </c>
      <c r="Y195" s="11"/>
    </row>
    <row r="196" spans="1:25" s="3" customFormat="1" ht="12.75">
      <c r="A196" s="14">
        <f>Scores!A187</f>
        <v>0</v>
      </c>
      <c r="B196" s="14">
        <f>Scores!B187</f>
        <v>0</v>
      </c>
      <c r="C196" s="14">
        <f>Scores!C187</f>
        <v>0</v>
      </c>
      <c r="D196" s="14">
        <f>Scores!D187</f>
        <v>0</v>
      </c>
      <c r="E196" s="14">
        <f>Scores!E187</f>
        <v>0</v>
      </c>
      <c r="F196" s="14">
        <f>Scores!F187</f>
        <v>0</v>
      </c>
      <c r="G196" s="14">
        <f>Scores!G187</f>
        <v>0</v>
      </c>
      <c r="H196" s="14">
        <f>Scores!H187</f>
        <v>0</v>
      </c>
      <c r="I196" s="14">
        <f>Scores!I187</f>
        <v>0</v>
      </c>
      <c r="J196" s="14">
        <f>Scores!J187</f>
        <v>0</v>
      </c>
      <c r="K196" s="14">
        <f>Scores!K187</f>
        <v>0</v>
      </c>
      <c r="L196" s="14">
        <f>Scores!L187</f>
        <v>0</v>
      </c>
      <c r="M196" s="14">
        <f>Scores!M187</f>
        <v>0</v>
      </c>
      <c r="N196" s="14">
        <f>Scores!N187</f>
        <v>0</v>
      </c>
      <c r="O196" s="14">
        <f>Scores!O187</f>
        <v>0</v>
      </c>
      <c r="P196" s="14">
        <f t="shared" si="14"/>
        <v>-181.3843879173504</v>
      </c>
      <c r="Q196" s="14">
        <f t="shared" si="15"/>
        <v>1.0728154406486876</v>
      </c>
      <c r="R196" s="14">
        <f t="shared" si="16"/>
        <v>1.0728154406486876</v>
      </c>
      <c r="S196" s="29">
        <f>IF(R196&lt;'Grading Scale'!G$8,IF(R196&lt;'Grading Scale'!G$13,'Grading Scale'!E$13,IF(R196&lt;'Grading Scale'!G$12,'Grading Scale'!E$11,IF(R196&lt;'Grading Scale'!G$11,'Grading Scale'!E$9,IF(R196&lt;'Grading Scale'!G$10,'Grading Scale'!E$7,IF(R196&lt;'Grading Scale'!G$9,'Grading Scale'!E$5,'Grading Scale'!E$3))))),IF(R196&lt;'Grading Scale'!G$7,'Grading Scale'!B$13,IF(R196&lt;'Grading Scale'!G$6,'Grading Scale'!B$11,IF(R196&lt;'Grading Scale'!G$5,'Grading Scale'!B$9,IF(R196&lt;'Grading Scale'!G$4,'Grading Scale'!B$7,IF(R196&lt;'Grading Scale'!G$3,'Grading Scale'!B$5,'Grading Scale'!B$3))))))</f>
        <v>1</v>
      </c>
      <c r="T196" s="14">
        <f>Scores!B187</f>
        <v>0</v>
      </c>
      <c r="U196" s="14" t="str">
        <f>IF(S196&gt;='Grading Scale'!B$13,IF(S196='Grading Scale'!B$3,'Grading Scale'!C$3,IF(S196='Grading Scale'!B$5,'Grading Scale'!C$5,IF(S196='Grading Scale'!B$7,'Grading Scale'!C$7,IF(S196='Grading Scale'!B$9,'Grading Scale'!C$9,IF(S196='Grading Scale'!B$11,'Grading Scale'!C$11,'Grading Scale'!C$13))))),IF(S196='Grading Scale'!E$3,'Grading Scale'!F$3,IF(S196='Grading Scale'!E$5,'Grading Scale'!F$5,IF(S196='Grading Scale'!E$7,'Grading Scale'!F$7,IF(S196='Grading Scale'!E$9,'Grading Scale'!F$9,IF(S196='Grading Scale'!E$11,'Grading Scale'!F$11,'Grading Scale'!F$13))))))</f>
        <v>D    </v>
      </c>
      <c r="V196" s="14" t="str">
        <f t="shared" si="17"/>
        <v> </v>
      </c>
      <c r="W196" s="12"/>
      <c r="X196" s="11">
        <f t="shared" si="18"/>
      </c>
      <c r="Y196" s="11"/>
    </row>
    <row r="197" spans="1:25" s="3" customFormat="1" ht="12.75">
      <c r="A197" s="14">
        <f>Scores!A188</f>
        <v>0</v>
      </c>
      <c r="B197" s="14">
        <f>Scores!B188</f>
        <v>0</v>
      </c>
      <c r="C197" s="14">
        <f>Scores!C188</f>
        <v>0</v>
      </c>
      <c r="D197" s="14">
        <f>Scores!D188</f>
        <v>0</v>
      </c>
      <c r="E197" s="14">
        <f>Scores!E188</f>
        <v>0</v>
      </c>
      <c r="F197" s="14">
        <f>Scores!F188</f>
        <v>0</v>
      </c>
      <c r="G197" s="14">
        <f>Scores!G188</f>
        <v>0</v>
      </c>
      <c r="H197" s="14">
        <f>Scores!H188</f>
        <v>0</v>
      </c>
      <c r="I197" s="14">
        <f>Scores!I188</f>
        <v>0</v>
      </c>
      <c r="J197" s="14">
        <f>Scores!J188</f>
        <v>0</v>
      </c>
      <c r="K197" s="14">
        <f>Scores!K188</f>
        <v>0</v>
      </c>
      <c r="L197" s="14">
        <f>Scores!L188</f>
        <v>0</v>
      </c>
      <c r="M197" s="14">
        <f>Scores!M188</f>
        <v>0</v>
      </c>
      <c r="N197" s="14">
        <f>Scores!N188</f>
        <v>0</v>
      </c>
      <c r="O197" s="14">
        <f>Scores!O188</f>
        <v>0</v>
      </c>
      <c r="P197" s="14">
        <f t="shared" si="14"/>
        <v>-181.3843879173504</v>
      </c>
      <c r="Q197" s="14">
        <f t="shared" si="15"/>
        <v>1.0728154406486876</v>
      </c>
      <c r="R197" s="14">
        <f t="shared" si="16"/>
        <v>1.0728154406486876</v>
      </c>
      <c r="S197" s="29">
        <f>IF(R197&lt;'Grading Scale'!G$8,IF(R197&lt;'Grading Scale'!G$13,'Grading Scale'!E$13,IF(R197&lt;'Grading Scale'!G$12,'Grading Scale'!E$11,IF(R197&lt;'Grading Scale'!G$11,'Grading Scale'!E$9,IF(R197&lt;'Grading Scale'!G$10,'Grading Scale'!E$7,IF(R197&lt;'Grading Scale'!G$9,'Grading Scale'!E$5,'Grading Scale'!E$3))))),IF(R197&lt;'Grading Scale'!G$7,'Grading Scale'!B$13,IF(R197&lt;'Grading Scale'!G$6,'Grading Scale'!B$11,IF(R197&lt;'Grading Scale'!G$5,'Grading Scale'!B$9,IF(R197&lt;'Grading Scale'!G$4,'Grading Scale'!B$7,IF(R197&lt;'Grading Scale'!G$3,'Grading Scale'!B$5,'Grading Scale'!B$3))))))</f>
        <v>1</v>
      </c>
      <c r="T197" s="14">
        <f>Scores!B188</f>
        <v>0</v>
      </c>
      <c r="U197" s="14" t="str">
        <f>IF(S197&gt;='Grading Scale'!B$13,IF(S197='Grading Scale'!B$3,'Grading Scale'!C$3,IF(S197='Grading Scale'!B$5,'Grading Scale'!C$5,IF(S197='Grading Scale'!B$7,'Grading Scale'!C$7,IF(S197='Grading Scale'!B$9,'Grading Scale'!C$9,IF(S197='Grading Scale'!B$11,'Grading Scale'!C$11,'Grading Scale'!C$13))))),IF(S197='Grading Scale'!E$3,'Grading Scale'!F$3,IF(S197='Grading Scale'!E$5,'Grading Scale'!F$5,IF(S197='Grading Scale'!E$7,'Grading Scale'!F$7,IF(S197='Grading Scale'!E$9,'Grading Scale'!F$9,IF(S197='Grading Scale'!E$11,'Grading Scale'!F$11,'Grading Scale'!F$13))))))</f>
        <v>D    </v>
      </c>
      <c r="V197" s="14" t="str">
        <f t="shared" si="17"/>
        <v> </v>
      </c>
      <c r="W197" s="12"/>
      <c r="X197" s="11">
        <f t="shared" si="18"/>
      </c>
      <c r="Y197" s="11"/>
    </row>
    <row r="198" spans="1:25" s="3" customFormat="1" ht="12.75">
      <c r="A198" s="14">
        <f>Scores!A189</f>
        <v>0</v>
      </c>
      <c r="B198" s="14">
        <f>Scores!B189</f>
        <v>0</v>
      </c>
      <c r="C198" s="14">
        <f>Scores!C189</f>
        <v>0</v>
      </c>
      <c r="D198" s="14">
        <f>Scores!D189</f>
        <v>0</v>
      </c>
      <c r="E198" s="14">
        <f>Scores!E189</f>
        <v>0</v>
      </c>
      <c r="F198" s="14">
        <f>Scores!F189</f>
        <v>0</v>
      </c>
      <c r="G198" s="14">
        <f>Scores!G189</f>
        <v>0</v>
      </c>
      <c r="H198" s="14">
        <f>Scores!H189</f>
        <v>0</v>
      </c>
      <c r="I198" s="14">
        <f>Scores!I189</f>
        <v>0</v>
      </c>
      <c r="J198" s="14">
        <f>Scores!J189</f>
        <v>0</v>
      </c>
      <c r="K198" s="14">
        <f>Scores!K189</f>
        <v>0</v>
      </c>
      <c r="L198" s="14">
        <f>Scores!L189</f>
        <v>0</v>
      </c>
      <c r="M198" s="14">
        <f>Scores!M189</f>
        <v>0</v>
      </c>
      <c r="N198" s="14">
        <f>Scores!N189</f>
        <v>0</v>
      </c>
      <c r="O198" s="14">
        <f>Scores!O189</f>
        <v>0</v>
      </c>
      <c r="P198" s="14">
        <f t="shared" si="14"/>
        <v>-181.3843879173504</v>
      </c>
      <c r="Q198" s="14">
        <f t="shared" si="15"/>
        <v>1.0728154406486876</v>
      </c>
      <c r="R198" s="14">
        <f t="shared" si="16"/>
        <v>1.0728154406486876</v>
      </c>
      <c r="S198" s="29">
        <f>IF(R198&lt;'Grading Scale'!G$8,IF(R198&lt;'Grading Scale'!G$13,'Grading Scale'!E$13,IF(R198&lt;'Grading Scale'!G$12,'Grading Scale'!E$11,IF(R198&lt;'Grading Scale'!G$11,'Grading Scale'!E$9,IF(R198&lt;'Grading Scale'!G$10,'Grading Scale'!E$7,IF(R198&lt;'Grading Scale'!G$9,'Grading Scale'!E$5,'Grading Scale'!E$3))))),IF(R198&lt;'Grading Scale'!G$7,'Grading Scale'!B$13,IF(R198&lt;'Grading Scale'!G$6,'Grading Scale'!B$11,IF(R198&lt;'Grading Scale'!G$5,'Grading Scale'!B$9,IF(R198&lt;'Grading Scale'!G$4,'Grading Scale'!B$7,IF(R198&lt;'Grading Scale'!G$3,'Grading Scale'!B$5,'Grading Scale'!B$3))))))</f>
        <v>1</v>
      </c>
      <c r="T198" s="14">
        <f>Scores!B189</f>
        <v>0</v>
      </c>
      <c r="U198" s="14" t="str">
        <f>IF(S198&gt;='Grading Scale'!B$13,IF(S198='Grading Scale'!B$3,'Grading Scale'!C$3,IF(S198='Grading Scale'!B$5,'Grading Scale'!C$5,IF(S198='Grading Scale'!B$7,'Grading Scale'!C$7,IF(S198='Grading Scale'!B$9,'Grading Scale'!C$9,IF(S198='Grading Scale'!B$11,'Grading Scale'!C$11,'Grading Scale'!C$13))))),IF(S198='Grading Scale'!E$3,'Grading Scale'!F$3,IF(S198='Grading Scale'!E$5,'Grading Scale'!F$5,IF(S198='Grading Scale'!E$7,'Grading Scale'!F$7,IF(S198='Grading Scale'!E$9,'Grading Scale'!F$9,IF(S198='Grading Scale'!E$11,'Grading Scale'!F$11,'Grading Scale'!F$13))))))</f>
        <v>D    </v>
      </c>
      <c r="V198" s="14" t="str">
        <f t="shared" si="17"/>
        <v> </v>
      </c>
      <c r="W198" s="12"/>
      <c r="X198" s="11">
        <f t="shared" si="18"/>
      </c>
      <c r="Y198" s="11"/>
    </row>
    <row r="199" spans="1:25" s="3" customFormat="1" ht="12.75">
      <c r="A199" s="14">
        <f>Scores!A190</f>
        <v>0</v>
      </c>
      <c r="B199" s="14">
        <f>Scores!B190</f>
        <v>0</v>
      </c>
      <c r="C199" s="14">
        <f>Scores!C190</f>
        <v>0</v>
      </c>
      <c r="D199" s="14">
        <f>Scores!D190</f>
        <v>0</v>
      </c>
      <c r="E199" s="14">
        <f>Scores!E190</f>
        <v>0</v>
      </c>
      <c r="F199" s="14">
        <f>Scores!F190</f>
        <v>0</v>
      </c>
      <c r="G199" s="14">
        <f>Scores!G190</f>
        <v>0</v>
      </c>
      <c r="H199" s="14">
        <f>Scores!H190</f>
        <v>0</v>
      </c>
      <c r="I199" s="14">
        <f>Scores!I190</f>
        <v>0</v>
      </c>
      <c r="J199" s="14">
        <f>Scores!J190</f>
        <v>0</v>
      </c>
      <c r="K199" s="14">
        <f>Scores!K190</f>
        <v>0</v>
      </c>
      <c r="L199" s="14">
        <f>Scores!L190</f>
        <v>0</v>
      </c>
      <c r="M199" s="14">
        <f>Scores!M190</f>
        <v>0</v>
      </c>
      <c r="N199" s="14">
        <f>Scores!N190</f>
        <v>0</v>
      </c>
      <c r="O199" s="14">
        <f>Scores!O190</f>
        <v>0</v>
      </c>
      <c r="P199" s="14">
        <f t="shared" si="14"/>
        <v>-181.3843879173504</v>
      </c>
      <c r="Q199" s="14">
        <f t="shared" si="15"/>
        <v>1.0728154406486876</v>
      </c>
      <c r="R199" s="14">
        <f t="shared" si="16"/>
        <v>1.0728154406486876</v>
      </c>
      <c r="S199" s="29">
        <f>IF(R199&lt;'Grading Scale'!G$8,IF(R199&lt;'Grading Scale'!G$13,'Grading Scale'!E$13,IF(R199&lt;'Grading Scale'!G$12,'Grading Scale'!E$11,IF(R199&lt;'Grading Scale'!G$11,'Grading Scale'!E$9,IF(R199&lt;'Grading Scale'!G$10,'Grading Scale'!E$7,IF(R199&lt;'Grading Scale'!G$9,'Grading Scale'!E$5,'Grading Scale'!E$3))))),IF(R199&lt;'Grading Scale'!G$7,'Grading Scale'!B$13,IF(R199&lt;'Grading Scale'!G$6,'Grading Scale'!B$11,IF(R199&lt;'Grading Scale'!G$5,'Grading Scale'!B$9,IF(R199&lt;'Grading Scale'!G$4,'Grading Scale'!B$7,IF(R199&lt;'Grading Scale'!G$3,'Grading Scale'!B$5,'Grading Scale'!B$3))))))</f>
        <v>1</v>
      </c>
      <c r="T199" s="14">
        <f>Scores!B190</f>
        <v>0</v>
      </c>
      <c r="U199" s="14" t="str">
        <f>IF(S199&gt;='Grading Scale'!B$13,IF(S199='Grading Scale'!B$3,'Grading Scale'!C$3,IF(S199='Grading Scale'!B$5,'Grading Scale'!C$5,IF(S199='Grading Scale'!B$7,'Grading Scale'!C$7,IF(S199='Grading Scale'!B$9,'Grading Scale'!C$9,IF(S199='Grading Scale'!B$11,'Grading Scale'!C$11,'Grading Scale'!C$13))))),IF(S199='Grading Scale'!E$3,'Grading Scale'!F$3,IF(S199='Grading Scale'!E$5,'Grading Scale'!F$5,IF(S199='Grading Scale'!E$7,'Grading Scale'!F$7,IF(S199='Grading Scale'!E$9,'Grading Scale'!F$9,IF(S199='Grading Scale'!E$11,'Grading Scale'!F$11,'Grading Scale'!F$13))))))</f>
        <v>D    </v>
      </c>
      <c r="V199" s="14" t="str">
        <f t="shared" si="17"/>
        <v> </v>
      </c>
      <c r="W199" s="12"/>
      <c r="X199" s="11">
        <f t="shared" si="18"/>
      </c>
      <c r="Y199" s="11"/>
    </row>
    <row r="200" spans="1:25" s="3" customFormat="1" ht="12.75">
      <c r="A200" s="14">
        <f>Scores!A191</f>
        <v>0</v>
      </c>
      <c r="B200" s="14">
        <f>Scores!B191</f>
        <v>0</v>
      </c>
      <c r="C200" s="14">
        <f>Scores!C191</f>
        <v>0</v>
      </c>
      <c r="D200" s="14">
        <f>Scores!D191</f>
        <v>0</v>
      </c>
      <c r="E200" s="14">
        <f>Scores!E191</f>
        <v>0</v>
      </c>
      <c r="F200" s="14">
        <f>Scores!F191</f>
        <v>0</v>
      </c>
      <c r="G200" s="14">
        <f>Scores!G191</f>
        <v>0</v>
      </c>
      <c r="H200" s="14">
        <f>Scores!H191</f>
        <v>0</v>
      </c>
      <c r="I200" s="14">
        <f>Scores!I191</f>
        <v>0</v>
      </c>
      <c r="J200" s="14">
        <f>Scores!J191</f>
        <v>0</v>
      </c>
      <c r="K200" s="14">
        <f>Scores!K191</f>
        <v>0</v>
      </c>
      <c r="L200" s="14">
        <f>Scores!L191</f>
        <v>0</v>
      </c>
      <c r="M200" s="14">
        <f>Scores!M191</f>
        <v>0</v>
      </c>
      <c r="N200" s="14">
        <f>Scores!N191</f>
        <v>0</v>
      </c>
      <c r="O200" s="14">
        <f>Scores!O191</f>
        <v>0</v>
      </c>
      <c r="P200" s="14">
        <f t="shared" si="14"/>
        <v>-181.3843879173504</v>
      </c>
      <c r="Q200" s="14">
        <f t="shared" si="15"/>
        <v>1.0728154406486876</v>
      </c>
      <c r="R200" s="14">
        <f t="shared" si="16"/>
        <v>1.0728154406486876</v>
      </c>
      <c r="S200" s="29">
        <f>IF(R200&lt;'Grading Scale'!G$8,IF(R200&lt;'Grading Scale'!G$13,'Grading Scale'!E$13,IF(R200&lt;'Grading Scale'!G$12,'Grading Scale'!E$11,IF(R200&lt;'Grading Scale'!G$11,'Grading Scale'!E$9,IF(R200&lt;'Grading Scale'!G$10,'Grading Scale'!E$7,IF(R200&lt;'Grading Scale'!G$9,'Grading Scale'!E$5,'Grading Scale'!E$3))))),IF(R200&lt;'Grading Scale'!G$7,'Grading Scale'!B$13,IF(R200&lt;'Grading Scale'!G$6,'Grading Scale'!B$11,IF(R200&lt;'Grading Scale'!G$5,'Grading Scale'!B$9,IF(R200&lt;'Grading Scale'!G$4,'Grading Scale'!B$7,IF(R200&lt;'Grading Scale'!G$3,'Grading Scale'!B$5,'Grading Scale'!B$3))))))</f>
        <v>1</v>
      </c>
      <c r="T200" s="14">
        <f>Scores!B191</f>
        <v>0</v>
      </c>
      <c r="U200" s="14" t="str">
        <f>IF(S200&gt;='Grading Scale'!B$13,IF(S200='Grading Scale'!B$3,'Grading Scale'!C$3,IF(S200='Grading Scale'!B$5,'Grading Scale'!C$5,IF(S200='Grading Scale'!B$7,'Grading Scale'!C$7,IF(S200='Grading Scale'!B$9,'Grading Scale'!C$9,IF(S200='Grading Scale'!B$11,'Grading Scale'!C$11,'Grading Scale'!C$13))))),IF(S200='Grading Scale'!E$3,'Grading Scale'!F$3,IF(S200='Grading Scale'!E$5,'Grading Scale'!F$5,IF(S200='Grading Scale'!E$7,'Grading Scale'!F$7,IF(S200='Grading Scale'!E$9,'Grading Scale'!F$9,IF(S200='Grading Scale'!E$11,'Grading Scale'!F$11,'Grading Scale'!F$13))))))</f>
        <v>D    </v>
      </c>
      <c r="V200" s="14" t="str">
        <f t="shared" si="17"/>
        <v> </v>
      </c>
      <c r="W200" s="12"/>
      <c r="X200" s="11">
        <f t="shared" si="18"/>
      </c>
      <c r="Y200" s="11"/>
    </row>
    <row r="201" spans="1:25" s="3" customFormat="1" ht="12.75">
      <c r="A201" s="14">
        <f>Scores!A192</f>
        <v>0</v>
      </c>
      <c r="B201" s="14">
        <f>Scores!B192</f>
        <v>0</v>
      </c>
      <c r="C201" s="14">
        <f>Scores!C192</f>
        <v>0</v>
      </c>
      <c r="D201" s="14">
        <f>Scores!D192</f>
        <v>0</v>
      </c>
      <c r="E201" s="14">
        <f>Scores!E192</f>
        <v>0</v>
      </c>
      <c r="F201" s="14">
        <f>Scores!F192</f>
        <v>0</v>
      </c>
      <c r="G201" s="14">
        <f>Scores!G192</f>
        <v>0</v>
      </c>
      <c r="H201" s="14">
        <f>Scores!H192</f>
        <v>0</v>
      </c>
      <c r="I201" s="14">
        <f>Scores!I192</f>
        <v>0</v>
      </c>
      <c r="J201" s="14">
        <f>Scores!J192</f>
        <v>0</v>
      </c>
      <c r="K201" s="14">
        <f>Scores!K192</f>
        <v>0</v>
      </c>
      <c r="L201" s="14">
        <f>Scores!L192</f>
        <v>0</v>
      </c>
      <c r="M201" s="14">
        <f>Scores!M192</f>
        <v>0</v>
      </c>
      <c r="N201" s="14">
        <f>Scores!N192</f>
        <v>0</v>
      </c>
      <c r="O201" s="14">
        <f>Scores!O192</f>
        <v>0</v>
      </c>
      <c r="P201" s="14">
        <f t="shared" si="14"/>
        <v>-181.3843879173504</v>
      </c>
      <c r="Q201" s="14">
        <f t="shared" si="15"/>
        <v>1.0728154406486876</v>
      </c>
      <c r="R201" s="14">
        <f t="shared" si="16"/>
        <v>1.0728154406486876</v>
      </c>
      <c r="S201" s="29">
        <f>IF(R201&lt;'Grading Scale'!G$8,IF(R201&lt;'Grading Scale'!G$13,'Grading Scale'!E$13,IF(R201&lt;'Grading Scale'!G$12,'Grading Scale'!E$11,IF(R201&lt;'Grading Scale'!G$11,'Grading Scale'!E$9,IF(R201&lt;'Grading Scale'!G$10,'Grading Scale'!E$7,IF(R201&lt;'Grading Scale'!G$9,'Grading Scale'!E$5,'Grading Scale'!E$3))))),IF(R201&lt;'Grading Scale'!G$7,'Grading Scale'!B$13,IF(R201&lt;'Grading Scale'!G$6,'Grading Scale'!B$11,IF(R201&lt;'Grading Scale'!G$5,'Grading Scale'!B$9,IF(R201&lt;'Grading Scale'!G$4,'Grading Scale'!B$7,IF(R201&lt;'Grading Scale'!G$3,'Grading Scale'!B$5,'Grading Scale'!B$3))))))</f>
        <v>1</v>
      </c>
      <c r="T201" s="14">
        <f>Scores!B192</f>
        <v>0</v>
      </c>
      <c r="U201" s="14" t="str">
        <f>IF(S201&gt;='Grading Scale'!B$13,IF(S201='Grading Scale'!B$3,'Grading Scale'!C$3,IF(S201='Grading Scale'!B$5,'Grading Scale'!C$5,IF(S201='Grading Scale'!B$7,'Grading Scale'!C$7,IF(S201='Grading Scale'!B$9,'Grading Scale'!C$9,IF(S201='Grading Scale'!B$11,'Grading Scale'!C$11,'Grading Scale'!C$13))))),IF(S201='Grading Scale'!E$3,'Grading Scale'!F$3,IF(S201='Grading Scale'!E$5,'Grading Scale'!F$5,IF(S201='Grading Scale'!E$7,'Grading Scale'!F$7,IF(S201='Grading Scale'!E$9,'Grading Scale'!F$9,IF(S201='Grading Scale'!E$11,'Grading Scale'!F$11,'Grading Scale'!F$13))))))</f>
        <v>D    </v>
      </c>
      <c r="V201" s="14" t="str">
        <f t="shared" si="17"/>
        <v> </v>
      </c>
      <c r="W201" s="12"/>
      <c r="X201" s="11">
        <f t="shared" si="18"/>
      </c>
      <c r="Y201" s="11"/>
    </row>
    <row r="202" spans="1:25" s="3" customFormat="1" ht="12.75">
      <c r="A202" s="14">
        <f>Scores!A193</f>
        <v>0</v>
      </c>
      <c r="B202" s="14">
        <f>Scores!B193</f>
        <v>0</v>
      </c>
      <c r="C202" s="14">
        <f>Scores!C193</f>
        <v>0</v>
      </c>
      <c r="D202" s="14">
        <f>Scores!D193</f>
        <v>0</v>
      </c>
      <c r="E202" s="14">
        <f>Scores!E193</f>
        <v>0</v>
      </c>
      <c r="F202" s="14">
        <f>Scores!F193</f>
        <v>0</v>
      </c>
      <c r="G202" s="14">
        <f>Scores!G193</f>
        <v>0</v>
      </c>
      <c r="H202" s="14">
        <f>Scores!H193</f>
        <v>0</v>
      </c>
      <c r="I202" s="14">
        <f>Scores!I193</f>
        <v>0</v>
      </c>
      <c r="J202" s="14">
        <f>Scores!J193</f>
        <v>0</v>
      </c>
      <c r="K202" s="14">
        <f>Scores!K193</f>
        <v>0</v>
      </c>
      <c r="L202" s="14">
        <f>Scores!L193</f>
        <v>0</v>
      </c>
      <c r="M202" s="14">
        <f>Scores!M193</f>
        <v>0</v>
      </c>
      <c r="N202" s="14">
        <f>Scores!N193</f>
        <v>0</v>
      </c>
      <c r="O202" s="14">
        <f>Scores!O193</f>
        <v>0</v>
      </c>
      <c r="P202" s="14">
        <f t="shared" si="14"/>
        <v>-181.3843879173504</v>
      </c>
      <c r="Q202" s="14">
        <f t="shared" si="15"/>
        <v>1.0728154406486876</v>
      </c>
      <c r="R202" s="14">
        <f t="shared" si="16"/>
        <v>1.0728154406486876</v>
      </c>
      <c r="S202" s="29">
        <f>IF(R202&lt;'Grading Scale'!G$8,IF(R202&lt;'Grading Scale'!G$13,'Grading Scale'!E$13,IF(R202&lt;'Grading Scale'!G$12,'Grading Scale'!E$11,IF(R202&lt;'Grading Scale'!G$11,'Grading Scale'!E$9,IF(R202&lt;'Grading Scale'!G$10,'Grading Scale'!E$7,IF(R202&lt;'Grading Scale'!G$9,'Grading Scale'!E$5,'Grading Scale'!E$3))))),IF(R202&lt;'Grading Scale'!G$7,'Grading Scale'!B$13,IF(R202&lt;'Grading Scale'!G$6,'Grading Scale'!B$11,IF(R202&lt;'Grading Scale'!G$5,'Grading Scale'!B$9,IF(R202&lt;'Grading Scale'!G$4,'Grading Scale'!B$7,IF(R202&lt;'Grading Scale'!G$3,'Grading Scale'!B$5,'Grading Scale'!B$3))))))</f>
        <v>1</v>
      </c>
      <c r="T202" s="14">
        <f>Scores!B193</f>
        <v>0</v>
      </c>
      <c r="U202" s="14" t="str">
        <f>IF(S202&gt;='Grading Scale'!B$13,IF(S202='Grading Scale'!B$3,'Grading Scale'!C$3,IF(S202='Grading Scale'!B$5,'Grading Scale'!C$5,IF(S202='Grading Scale'!B$7,'Grading Scale'!C$7,IF(S202='Grading Scale'!B$9,'Grading Scale'!C$9,IF(S202='Grading Scale'!B$11,'Grading Scale'!C$11,'Grading Scale'!C$13))))),IF(S202='Grading Scale'!E$3,'Grading Scale'!F$3,IF(S202='Grading Scale'!E$5,'Grading Scale'!F$5,IF(S202='Grading Scale'!E$7,'Grading Scale'!F$7,IF(S202='Grading Scale'!E$9,'Grading Scale'!F$9,IF(S202='Grading Scale'!E$11,'Grading Scale'!F$11,'Grading Scale'!F$13))))))</f>
        <v>D    </v>
      </c>
      <c r="V202" s="14" t="str">
        <f t="shared" si="17"/>
        <v> </v>
      </c>
      <c r="W202" s="12"/>
      <c r="X202" s="11">
        <f t="shared" si="18"/>
      </c>
      <c r="Y202" s="11"/>
    </row>
    <row r="203" spans="1:25" s="3" customFormat="1" ht="12.75">
      <c r="A203" s="14">
        <f>Scores!A194</f>
        <v>0</v>
      </c>
      <c r="B203" s="14">
        <f>Scores!B194</f>
        <v>0</v>
      </c>
      <c r="C203" s="14">
        <f>Scores!C194</f>
        <v>0</v>
      </c>
      <c r="D203" s="14">
        <f>Scores!D194</f>
        <v>0</v>
      </c>
      <c r="E203" s="14">
        <f>Scores!E194</f>
        <v>0</v>
      </c>
      <c r="F203" s="14">
        <f>Scores!F194</f>
        <v>0</v>
      </c>
      <c r="G203" s="14">
        <f>Scores!G194</f>
        <v>0</v>
      </c>
      <c r="H203" s="14">
        <f>Scores!H194</f>
        <v>0</v>
      </c>
      <c r="I203" s="14">
        <f>Scores!I194</f>
        <v>0</v>
      </c>
      <c r="J203" s="14">
        <f>Scores!J194</f>
        <v>0</v>
      </c>
      <c r="K203" s="14">
        <f>Scores!K194</f>
        <v>0</v>
      </c>
      <c r="L203" s="14">
        <f>Scores!L194</f>
        <v>0</v>
      </c>
      <c r="M203" s="14">
        <f>Scores!M194</f>
        <v>0</v>
      </c>
      <c r="N203" s="14">
        <f>Scores!N194</f>
        <v>0</v>
      </c>
      <c r="O203" s="14">
        <f>Scores!O194</f>
        <v>0</v>
      </c>
      <c r="P203" s="14">
        <f t="shared" si="14"/>
        <v>-181.3843879173504</v>
      </c>
      <c r="Q203" s="14">
        <f t="shared" si="15"/>
        <v>1.0728154406486876</v>
      </c>
      <c r="R203" s="14">
        <f t="shared" si="16"/>
        <v>1.0728154406486876</v>
      </c>
      <c r="S203" s="29">
        <f>IF(R203&lt;'Grading Scale'!G$8,IF(R203&lt;'Grading Scale'!G$13,'Grading Scale'!E$13,IF(R203&lt;'Grading Scale'!G$12,'Grading Scale'!E$11,IF(R203&lt;'Grading Scale'!G$11,'Grading Scale'!E$9,IF(R203&lt;'Grading Scale'!G$10,'Grading Scale'!E$7,IF(R203&lt;'Grading Scale'!G$9,'Grading Scale'!E$5,'Grading Scale'!E$3))))),IF(R203&lt;'Grading Scale'!G$7,'Grading Scale'!B$13,IF(R203&lt;'Grading Scale'!G$6,'Grading Scale'!B$11,IF(R203&lt;'Grading Scale'!G$5,'Grading Scale'!B$9,IF(R203&lt;'Grading Scale'!G$4,'Grading Scale'!B$7,IF(R203&lt;'Grading Scale'!G$3,'Grading Scale'!B$5,'Grading Scale'!B$3))))))</f>
        <v>1</v>
      </c>
      <c r="T203" s="14">
        <f>Scores!B194</f>
        <v>0</v>
      </c>
      <c r="U203" s="14" t="str">
        <f>IF(S203&gt;='Grading Scale'!B$13,IF(S203='Grading Scale'!B$3,'Grading Scale'!C$3,IF(S203='Grading Scale'!B$5,'Grading Scale'!C$5,IF(S203='Grading Scale'!B$7,'Grading Scale'!C$7,IF(S203='Grading Scale'!B$9,'Grading Scale'!C$9,IF(S203='Grading Scale'!B$11,'Grading Scale'!C$11,'Grading Scale'!C$13))))),IF(S203='Grading Scale'!E$3,'Grading Scale'!F$3,IF(S203='Grading Scale'!E$5,'Grading Scale'!F$5,IF(S203='Grading Scale'!E$7,'Grading Scale'!F$7,IF(S203='Grading Scale'!E$9,'Grading Scale'!F$9,IF(S203='Grading Scale'!E$11,'Grading Scale'!F$11,'Grading Scale'!F$13))))))</f>
        <v>D    </v>
      </c>
      <c r="V203" s="14" t="str">
        <f t="shared" si="17"/>
        <v> </v>
      </c>
      <c r="W203" s="12"/>
      <c r="X203" s="11">
        <f t="shared" si="18"/>
      </c>
      <c r="Y203" s="11"/>
    </row>
    <row r="204" spans="1:25" s="3" customFormat="1" ht="12.75">
      <c r="A204" s="14">
        <f>Scores!A195</f>
        <v>0</v>
      </c>
      <c r="B204" s="14">
        <f>Scores!B195</f>
        <v>0</v>
      </c>
      <c r="C204" s="14">
        <f>Scores!C195</f>
        <v>0</v>
      </c>
      <c r="D204" s="14">
        <f>Scores!D195</f>
        <v>0</v>
      </c>
      <c r="E204" s="14">
        <f>Scores!E195</f>
        <v>0</v>
      </c>
      <c r="F204" s="14">
        <f>Scores!F195</f>
        <v>0</v>
      </c>
      <c r="G204" s="14">
        <f>Scores!G195</f>
        <v>0</v>
      </c>
      <c r="H204" s="14">
        <f>Scores!H195</f>
        <v>0</v>
      </c>
      <c r="I204" s="14">
        <f>Scores!I195</f>
        <v>0</v>
      </c>
      <c r="J204" s="14">
        <f>Scores!J195</f>
        <v>0</v>
      </c>
      <c r="K204" s="14">
        <f>Scores!K195</f>
        <v>0</v>
      </c>
      <c r="L204" s="14">
        <f>Scores!L195</f>
        <v>0</v>
      </c>
      <c r="M204" s="14">
        <f>Scores!M195</f>
        <v>0</v>
      </c>
      <c r="N204" s="14">
        <f>Scores!N195</f>
        <v>0</v>
      </c>
      <c r="O204" s="14">
        <f>Scores!O195</f>
        <v>0</v>
      </c>
      <c r="P204" s="14">
        <f t="shared" si="14"/>
        <v>-181.3843879173504</v>
      </c>
      <c r="Q204" s="14">
        <f t="shared" si="15"/>
        <v>1.0728154406486876</v>
      </c>
      <c r="R204" s="14">
        <f t="shared" si="16"/>
        <v>1.0728154406486876</v>
      </c>
      <c r="S204" s="29">
        <f>IF(R204&lt;'Grading Scale'!G$8,IF(R204&lt;'Grading Scale'!G$13,'Grading Scale'!E$13,IF(R204&lt;'Grading Scale'!G$12,'Grading Scale'!E$11,IF(R204&lt;'Grading Scale'!G$11,'Grading Scale'!E$9,IF(R204&lt;'Grading Scale'!G$10,'Grading Scale'!E$7,IF(R204&lt;'Grading Scale'!G$9,'Grading Scale'!E$5,'Grading Scale'!E$3))))),IF(R204&lt;'Grading Scale'!G$7,'Grading Scale'!B$13,IF(R204&lt;'Grading Scale'!G$6,'Grading Scale'!B$11,IF(R204&lt;'Grading Scale'!G$5,'Grading Scale'!B$9,IF(R204&lt;'Grading Scale'!G$4,'Grading Scale'!B$7,IF(R204&lt;'Grading Scale'!G$3,'Grading Scale'!B$5,'Grading Scale'!B$3))))))</f>
        <v>1</v>
      </c>
      <c r="T204" s="14">
        <f>Scores!B195</f>
        <v>0</v>
      </c>
      <c r="U204" s="14" t="str">
        <f>IF(S204&gt;='Grading Scale'!B$13,IF(S204='Grading Scale'!B$3,'Grading Scale'!C$3,IF(S204='Grading Scale'!B$5,'Grading Scale'!C$5,IF(S204='Grading Scale'!B$7,'Grading Scale'!C$7,IF(S204='Grading Scale'!B$9,'Grading Scale'!C$9,IF(S204='Grading Scale'!B$11,'Grading Scale'!C$11,'Grading Scale'!C$13))))),IF(S204='Grading Scale'!E$3,'Grading Scale'!F$3,IF(S204='Grading Scale'!E$5,'Grading Scale'!F$5,IF(S204='Grading Scale'!E$7,'Grading Scale'!F$7,IF(S204='Grading Scale'!E$9,'Grading Scale'!F$9,IF(S204='Grading Scale'!E$11,'Grading Scale'!F$11,'Grading Scale'!F$13))))))</f>
        <v>D    </v>
      </c>
      <c r="V204" s="14" t="str">
        <f t="shared" si="17"/>
        <v> </v>
      </c>
      <c r="W204" s="12"/>
      <c r="X204" s="11">
        <f t="shared" si="18"/>
      </c>
      <c r="Y204" s="11"/>
    </row>
    <row r="205" spans="1:25" s="3" customFormat="1" ht="12.75">
      <c r="A205" s="14">
        <f>Scores!A196</f>
        <v>0</v>
      </c>
      <c r="B205" s="14">
        <f>Scores!B196</f>
        <v>0</v>
      </c>
      <c r="C205" s="14">
        <f>Scores!C196</f>
        <v>0</v>
      </c>
      <c r="D205" s="14">
        <f>Scores!D196</f>
        <v>0</v>
      </c>
      <c r="E205" s="14">
        <f>Scores!E196</f>
        <v>0</v>
      </c>
      <c r="F205" s="14">
        <f>Scores!F196</f>
        <v>0</v>
      </c>
      <c r="G205" s="14">
        <f>Scores!G196</f>
        <v>0</v>
      </c>
      <c r="H205" s="14">
        <f>Scores!H196</f>
        <v>0</v>
      </c>
      <c r="I205" s="14">
        <f>Scores!I196</f>
        <v>0</v>
      </c>
      <c r="J205" s="14">
        <f>Scores!J196</f>
        <v>0</v>
      </c>
      <c r="K205" s="14">
        <f>Scores!K196</f>
        <v>0</v>
      </c>
      <c r="L205" s="14">
        <f>Scores!L196</f>
        <v>0</v>
      </c>
      <c r="M205" s="14">
        <f>Scores!M196</f>
        <v>0</v>
      </c>
      <c r="N205" s="14">
        <f>Scores!N196</f>
        <v>0</v>
      </c>
      <c r="O205" s="14">
        <f>Scores!O196</f>
        <v>0</v>
      </c>
      <c r="P205" s="14">
        <f t="shared" si="14"/>
        <v>-181.3843879173504</v>
      </c>
      <c r="Q205" s="14">
        <f t="shared" si="15"/>
        <v>1.0728154406486876</v>
      </c>
      <c r="R205" s="14">
        <f t="shared" si="16"/>
        <v>1.0728154406486876</v>
      </c>
      <c r="S205" s="29">
        <f>IF(R205&lt;'Grading Scale'!G$8,IF(R205&lt;'Grading Scale'!G$13,'Grading Scale'!E$13,IF(R205&lt;'Grading Scale'!G$12,'Grading Scale'!E$11,IF(R205&lt;'Grading Scale'!G$11,'Grading Scale'!E$9,IF(R205&lt;'Grading Scale'!G$10,'Grading Scale'!E$7,IF(R205&lt;'Grading Scale'!G$9,'Grading Scale'!E$5,'Grading Scale'!E$3))))),IF(R205&lt;'Grading Scale'!G$7,'Grading Scale'!B$13,IF(R205&lt;'Grading Scale'!G$6,'Grading Scale'!B$11,IF(R205&lt;'Grading Scale'!G$5,'Grading Scale'!B$9,IF(R205&lt;'Grading Scale'!G$4,'Grading Scale'!B$7,IF(R205&lt;'Grading Scale'!G$3,'Grading Scale'!B$5,'Grading Scale'!B$3))))))</f>
        <v>1</v>
      </c>
      <c r="T205" s="14">
        <f>Scores!B196</f>
        <v>0</v>
      </c>
      <c r="U205" s="14" t="str">
        <f>IF(S205&gt;='Grading Scale'!B$13,IF(S205='Grading Scale'!B$3,'Grading Scale'!C$3,IF(S205='Grading Scale'!B$5,'Grading Scale'!C$5,IF(S205='Grading Scale'!B$7,'Grading Scale'!C$7,IF(S205='Grading Scale'!B$9,'Grading Scale'!C$9,IF(S205='Grading Scale'!B$11,'Grading Scale'!C$11,'Grading Scale'!C$13))))),IF(S205='Grading Scale'!E$3,'Grading Scale'!F$3,IF(S205='Grading Scale'!E$5,'Grading Scale'!F$5,IF(S205='Grading Scale'!E$7,'Grading Scale'!F$7,IF(S205='Grading Scale'!E$9,'Grading Scale'!F$9,IF(S205='Grading Scale'!E$11,'Grading Scale'!F$11,'Grading Scale'!F$13))))))</f>
        <v>D    </v>
      </c>
      <c r="V205" s="14" t="str">
        <f t="shared" si="17"/>
        <v> </v>
      </c>
      <c r="W205" s="12"/>
      <c r="X205" s="11">
        <f t="shared" si="18"/>
      </c>
      <c r="Y205" s="11"/>
    </row>
    <row r="206" spans="1:25" s="3" customFormat="1" ht="12.75">
      <c r="A206" s="14">
        <f>Scores!A197</f>
        <v>0</v>
      </c>
      <c r="B206" s="14">
        <f>Scores!B197</f>
        <v>0</v>
      </c>
      <c r="C206" s="14">
        <f>Scores!C197</f>
        <v>0</v>
      </c>
      <c r="D206" s="14">
        <f>Scores!D197</f>
        <v>0</v>
      </c>
      <c r="E206" s="14">
        <f>Scores!E197</f>
        <v>0</v>
      </c>
      <c r="F206" s="14">
        <f>Scores!F197</f>
        <v>0</v>
      </c>
      <c r="G206" s="14">
        <f>Scores!G197</f>
        <v>0</v>
      </c>
      <c r="H206" s="14">
        <f>Scores!H197</f>
        <v>0</v>
      </c>
      <c r="I206" s="14">
        <f>Scores!I197</f>
        <v>0</v>
      </c>
      <c r="J206" s="14">
        <f>Scores!J197</f>
        <v>0</v>
      </c>
      <c r="K206" s="14">
        <f>Scores!K197</f>
        <v>0</v>
      </c>
      <c r="L206" s="14">
        <f>Scores!L197</f>
        <v>0</v>
      </c>
      <c r="M206" s="14">
        <f>Scores!M197</f>
        <v>0</v>
      </c>
      <c r="N206" s="14">
        <f>Scores!N197</f>
        <v>0</v>
      </c>
      <c r="O206" s="14">
        <f>Scores!O197</f>
        <v>0</v>
      </c>
      <c r="P206" s="14">
        <f t="shared" si="14"/>
        <v>-181.3843879173504</v>
      </c>
      <c r="Q206" s="14">
        <f t="shared" si="15"/>
        <v>1.0728154406486876</v>
      </c>
      <c r="R206" s="14">
        <f t="shared" si="16"/>
        <v>1.0728154406486876</v>
      </c>
      <c r="S206" s="29">
        <f>IF(R206&lt;'Grading Scale'!G$8,IF(R206&lt;'Grading Scale'!G$13,'Grading Scale'!E$13,IF(R206&lt;'Grading Scale'!G$12,'Grading Scale'!E$11,IF(R206&lt;'Grading Scale'!G$11,'Grading Scale'!E$9,IF(R206&lt;'Grading Scale'!G$10,'Grading Scale'!E$7,IF(R206&lt;'Grading Scale'!G$9,'Grading Scale'!E$5,'Grading Scale'!E$3))))),IF(R206&lt;'Grading Scale'!G$7,'Grading Scale'!B$13,IF(R206&lt;'Grading Scale'!G$6,'Grading Scale'!B$11,IF(R206&lt;'Grading Scale'!G$5,'Grading Scale'!B$9,IF(R206&lt;'Grading Scale'!G$4,'Grading Scale'!B$7,IF(R206&lt;'Grading Scale'!G$3,'Grading Scale'!B$5,'Grading Scale'!B$3))))))</f>
        <v>1</v>
      </c>
      <c r="T206" s="14">
        <f>Scores!B197</f>
        <v>0</v>
      </c>
      <c r="U206" s="14" t="str">
        <f>IF(S206&gt;='Grading Scale'!B$13,IF(S206='Grading Scale'!B$3,'Grading Scale'!C$3,IF(S206='Grading Scale'!B$5,'Grading Scale'!C$5,IF(S206='Grading Scale'!B$7,'Grading Scale'!C$7,IF(S206='Grading Scale'!B$9,'Grading Scale'!C$9,IF(S206='Grading Scale'!B$11,'Grading Scale'!C$11,'Grading Scale'!C$13))))),IF(S206='Grading Scale'!E$3,'Grading Scale'!F$3,IF(S206='Grading Scale'!E$5,'Grading Scale'!F$5,IF(S206='Grading Scale'!E$7,'Grading Scale'!F$7,IF(S206='Grading Scale'!E$9,'Grading Scale'!F$9,IF(S206='Grading Scale'!E$11,'Grading Scale'!F$11,'Grading Scale'!F$13))))))</f>
        <v>D    </v>
      </c>
      <c r="V206" s="14" t="str">
        <f t="shared" si="17"/>
        <v> </v>
      </c>
      <c r="W206" s="12"/>
      <c r="X206" s="11">
        <f t="shared" si="18"/>
      </c>
      <c r="Y206" s="11"/>
    </row>
    <row r="207" spans="1:25" s="3" customFormat="1" ht="12.75">
      <c r="A207" s="14">
        <f>Scores!A198</f>
        <v>0</v>
      </c>
      <c r="B207" s="14">
        <f>Scores!B198</f>
        <v>0</v>
      </c>
      <c r="C207" s="14">
        <f>Scores!C198</f>
        <v>0</v>
      </c>
      <c r="D207" s="14">
        <f>Scores!D198</f>
        <v>0</v>
      </c>
      <c r="E207" s="14">
        <f>Scores!E198</f>
        <v>0</v>
      </c>
      <c r="F207" s="14">
        <f>Scores!F198</f>
        <v>0</v>
      </c>
      <c r="G207" s="14">
        <f>Scores!G198</f>
        <v>0</v>
      </c>
      <c r="H207" s="14">
        <f>Scores!H198</f>
        <v>0</v>
      </c>
      <c r="I207" s="14">
        <f>Scores!I198</f>
        <v>0</v>
      </c>
      <c r="J207" s="14">
        <f>Scores!J198</f>
        <v>0</v>
      </c>
      <c r="K207" s="14">
        <f>Scores!K198</f>
        <v>0</v>
      </c>
      <c r="L207" s="14">
        <f>Scores!L198</f>
        <v>0</v>
      </c>
      <c r="M207" s="14">
        <f>Scores!M198</f>
        <v>0</v>
      </c>
      <c r="N207" s="14">
        <f>Scores!N198</f>
        <v>0</v>
      </c>
      <c r="O207" s="14">
        <f>Scores!O198</f>
        <v>0</v>
      </c>
      <c r="P207" s="14">
        <f t="shared" si="14"/>
        <v>-181.3843879173504</v>
      </c>
      <c r="Q207" s="14">
        <f t="shared" si="15"/>
        <v>1.0728154406486876</v>
      </c>
      <c r="R207" s="14">
        <f t="shared" si="16"/>
        <v>1.0728154406486876</v>
      </c>
      <c r="S207" s="29">
        <f>IF(R207&lt;'Grading Scale'!G$8,IF(R207&lt;'Grading Scale'!G$13,'Grading Scale'!E$13,IF(R207&lt;'Grading Scale'!G$12,'Grading Scale'!E$11,IF(R207&lt;'Grading Scale'!G$11,'Grading Scale'!E$9,IF(R207&lt;'Grading Scale'!G$10,'Grading Scale'!E$7,IF(R207&lt;'Grading Scale'!G$9,'Grading Scale'!E$5,'Grading Scale'!E$3))))),IF(R207&lt;'Grading Scale'!G$7,'Grading Scale'!B$13,IF(R207&lt;'Grading Scale'!G$6,'Grading Scale'!B$11,IF(R207&lt;'Grading Scale'!G$5,'Grading Scale'!B$9,IF(R207&lt;'Grading Scale'!G$4,'Grading Scale'!B$7,IF(R207&lt;'Grading Scale'!G$3,'Grading Scale'!B$5,'Grading Scale'!B$3))))))</f>
        <v>1</v>
      </c>
      <c r="T207" s="14">
        <f>Scores!B198</f>
        <v>0</v>
      </c>
      <c r="U207" s="14" t="str">
        <f>IF(S207&gt;='Grading Scale'!B$13,IF(S207='Grading Scale'!B$3,'Grading Scale'!C$3,IF(S207='Grading Scale'!B$5,'Grading Scale'!C$5,IF(S207='Grading Scale'!B$7,'Grading Scale'!C$7,IF(S207='Grading Scale'!B$9,'Grading Scale'!C$9,IF(S207='Grading Scale'!B$11,'Grading Scale'!C$11,'Grading Scale'!C$13))))),IF(S207='Grading Scale'!E$3,'Grading Scale'!F$3,IF(S207='Grading Scale'!E$5,'Grading Scale'!F$5,IF(S207='Grading Scale'!E$7,'Grading Scale'!F$7,IF(S207='Grading Scale'!E$9,'Grading Scale'!F$9,IF(S207='Grading Scale'!E$11,'Grading Scale'!F$11,'Grading Scale'!F$13))))))</f>
        <v>D    </v>
      </c>
      <c r="V207" s="14" t="str">
        <f t="shared" si="17"/>
        <v> </v>
      </c>
      <c r="W207" s="12"/>
      <c r="X207" s="11">
        <f t="shared" si="18"/>
      </c>
      <c r="Y207" s="11"/>
    </row>
    <row r="208" spans="1:25" s="3" customFormat="1" ht="12.75">
      <c r="A208" s="14">
        <f>Scores!A199</f>
        <v>0</v>
      </c>
      <c r="B208" s="14">
        <f>Scores!B199</f>
        <v>0</v>
      </c>
      <c r="C208" s="14">
        <f>Scores!C199</f>
        <v>0</v>
      </c>
      <c r="D208" s="14">
        <f>Scores!D199</f>
        <v>0</v>
      </c>
      <c r="E208" s="14">
        <f>Scores!E199</f>
        <v>0</v>
      </c>
      <c r="F208" s="14">
        <f>Scores!F199</f>
        <v>0</v>
      </c>
      <c r="G208" s="14">
        <f>Scores!G199</f>
        <v>0</v>
      </c>
      <c r="H208" s="14">
        <f>Scores!H199</f>
        <v>0</v>
      </c>
      <c r="I208" s="14">
        <f>Scores!I199</f>
        <v>0</v>
      </c>
      <c r="J208" s="14">
        <f>Scores!J199</f>
        <v>0</v>
      </c>
      <c r="K208" s="14">
        <f>Scores!K199</f>
        <v>0</v>
      </c>
      <c r="L208" s="14">
        <f>Scores!L199</f>
        <v>0</v>
      </c>
      <c r="M208" s="14">
        <f>Scores!M199</f>
        <v>0</v>
      </c>
      <c r="N208" s="14">
        <f>Scores!N199</f>
        <v>0</v>
      </c>
      <c r="O208" s="14">
        <f>Scores!O199</f>
        <v>0</v>
      </c>
      <c r="P208" s="14">
        <f t="shared" si="14"/>
        <v>-181.3843879173504</v>
      </c>
      <c r="Q208" s="14">
        <f t="shared" si="15"/>
        <v>1.0728154406486876</v>
      </c>
      <c r="R208" s="14">
        <f t="shared" si="16"/>
        <v>1.0728154406486876</v>
      </c>
      <c r="S208" s="29">
        <f>IF(R208&lt;'Grading Scale'!G$8,IF(R208&lt;'Grading Scale'!G$13,'Grading Scale'!E$13,IF(R208&lt;'Grading Scale'!G$12,'Grading Scale'!E$11,IF(R208&lt;'Grading Scale'!G$11,'Grading Scale'!E$9,IF(R208&lt;'Grading Scale'!G$10,'Grading Scale'!E$7,IF(R208&lt;'Grading Scale'!G$9,'Grading Scale'!E$5,'Grading Scale'!E$3))))),IF(R208&lt;'Grading Scale'!G$7,'Grading Scale'!B$13,IF(R208&lt;'Grading Scale'!G$6,'Grading Scale'!B$11,IF(R208&lt;'Grading Scale'!G$5,'Grading Scale'!B$9,IF(R208&lt;'Grading Scale'!G$4,'Grading Scale'!B$7,IF(R208&lt;'Grading Scale'!G$3,'Grading Scale'!B$5,'Grading Scale'!B$3))))))</f>
        <v>1</v>
      </c>
      <c r="T208" s="14">
        <f>Scores!B199</f>
        <v>0</v>
      </c>
      <c r="U208" s="14" t="str">
        <f>IF(S208&gt;='Grading Scale'!B$13,IF(S208='Grading Scale'!B$3,'Grading Scale'!C$3,IF(S208='Grading Scale'!B$5,'Grading Scale'!C$5,IF(S208='Grading Scale'!B$7,'Grading Scale'!C$7,IF(S208='Grading Scale'!B$9,'Grading Scale'!C$9,IF(S208='Grading Scale'!B$11,'Grading Scale'!C$11,'Grading Scale'!C$13))))),IF(S208='Grading Scale'!E$3,'Grading Scale'!F$3,IF(S208='Grading Scale'!E$5,'Grading Scale'!F$5,IF(S208='Grading Scale'!E$7,'Grading Scale'!F$7,IF(S208='Grading Scale'!E$9,'Grading Scale'!F$9,IF(S208='Grading Scale'!E$11,'Grading Scale'!F$11,'Grading Scale'!F$13))))))</f>
        <v>D    </v>
      </c>
      <c r="V208" s="14" t="str">
        <f t="shared" si="17"/>
        <v> </v>
      </c>
      <c r="W208" s="12"/>
      <c r="X208" s="11">
        <f t="shared" si="18"/>
      </c>
      <c r="Y208" s="11"/>
    </row>
    <row r="209" spans="1:25" s="3" customFormat="1" ht="12.75">
      <c r="A209" s="14">
        <f>Scores!A200</f>
        <v>0</v>
      </c>
      <c r="B209" s="14">
        <f>Scores!B200</f>
        <v>0</v>
      </c>
      <c r="C209" s="14">
        <f>Scores!C200</f>
        <v>0</v>
      </c>
      <c r="D209" s="14">
        <f>Scores!D200</f>
        <v>0</v>
      </c>
      <c r="E209" s="14">
        <f>Scores!E200</f>
        <v>0</v>
      </c>
      <c r="F209" s="14">
        <f>Scores!F200</f>
        <v>0</v>
      </c>
      <c r="G209" s="14">
        <f>Scores!G200</f>
        <v>0</v>
      </c>
      <c r="H209" s="14">
        <f>Scores!H200</f>
        <v>0</v>
      </c>
      <c r="I209" s="14">
        <f>Scores!I200</f>
        <v>0</v>
      </c>
      <c r="J209" s="14">
        <f>Scores!J200</f>
        <v>0</v>
      </c>
      <c r="K209" s="14">
        <f>Scores!K200</f>
        <v>0</v>
      </c>
      <c r="L209" s="14">
        <f>Scores!L200</f>
        <v>0</v>
      </c>
      <c r="M209" s="14">
        <f>Scores!M200</f>
        <v>0</v>
      </c>
      <c r="N209" s="14">
        <f>Scores!N200</f>
        <v>0</v>
      </c>
      <c r="O209" s="14">
        <f>Scores!O200</f>
        <v>0</v>
      </c>
      <c r="P209" s="14">
        <f t="shared" si="14"/>
        <v>-181.3843879173504</v>
      </c>
      <c r="Q209" s="14">
        <f t="shared" si="15"/>
        <v>1.0728154406486876</v>
      </c>
      <c r="R209" s="14">
        <f t="shared" si="16"/>
        <v>1.0728154406486876</v>
      </c>
      <c r="S209" s="29">
        <f>IF(R209&lt;'Grading Scale'!G$8,IF(R209&lt;'Grading Scale'!G$13,'Grading Scale'!E$13,IF(R209&lt;'Grading Scale'!G$12,'Grading Scale'!E$11,IF(R209&lt;'Grading Scale'!G$11,'Grading Scale'!E$9,IF(R209&lt;'Grading Scale'!G$10,'Grading Scale'!E$7,IF(R209&lt;'Grading Scale'!G$9,'Grading Scale'!E$5,'Grading Scale'!E$3))))),IF(R209&lt;'Grading Scale'!G$7,'Grading Scale'!B$13,IF(R209&lt;'Grading Scale'!G$6,'Grading Scale'!B$11,IF(R209&lt;'Grading Scale'!G$5,'Grading Scale'!B$9,IF(R209&lt;'Grading Scale'!G$4,'Grading Scale'!B$7,IF(R209&lt;'Grading Scale'!G$3,'Grading Scale'!B$5,'Grading Scale'!B$3))))))</f>
        <v>1</v>
      </c>
      <c r="T209" s="14">
        <f>Scores!B200</f>
        <v>0</v>
      </c>
      <c r="U209" s="14" t="str">
        <f>IF(S209&gt;='Grading Scale'!B$13,IF(S209='Grading Scale'!B$3,'Grading Scale'!C$3,IF(S209='Grading Scale'!B$5,'Grading Scale'!C$5,IF(S209='Grading Scale'!B$7,'Grading Scale'!C$7,IF(S209='Grading Scale'!B$9,'Grading Scale'!C$9,IF(S209='Grading Scale'!B$11,'Grading Scale'!C$11,'Grading Scale'!C$13))))),IF(S209='Grading Scale'!E$3,'Grading Scale'!F$3,IF(S209='Grading Scale'!E$5,'Grading Scale'!F$5,IF(S209='Grading Scale'!E$7,'Grading Scale'!F$7,IF(S209='Grading Scale'!E$9,'Grading Scale'!F$9,IF(S209='Grading Scale'!E$11,'Grading Scale'!F$11,'Grading Scale'!F$13))))))</f>
        <v>D    </v>
      </c>
      <c r="V209" s="14" t="str">
        <f t="shared" si="17"/>
        <v> </v>
      </c>
      <c r="W209" s="12"/>
      <c r="X209" s="11">
        <f t="shared" si="18"/>
      </c>
      <c r="Y209" s="11"/>
    </row>
    <row r="210" spans="1:25" s="3" customFormat="1" ht="12.75">
      <c r="A210" s="14">
        <f>Scores!A201</f>
        <v>0</v>
      </c>
      <c r="B210" s="14">
        <f>Scores!B201</f>
        <v>0</v>
      </c>
      <c r="C210" s="14">
        <f>Scores!C201</f>
        <v>0</v>
      </c>
      <c r="D210" s="14">
        <f>Scores!D201</f>
        <v>0</v>
      </c>
      <c r="E210" s="14">
        <f>Scores!E201</f>
        <v>0</v>
      </c>
      <c r="F210" s="14">
        <f>Scores!F201</f>
        <v>0</v>
      </c>
      <c r="G210" s="14">
        <f>Scores!G201</f>
        <v>0</v>
      </c>
      <c r="H210" s="14">
        <f>Scores!H201</f>
        <v>0</v>
      </c>
      <c r="I210" s="14">
        <f>Scores!I201</f>
        <v>0</v>
      </c>
      <c r="J210" s="14">
        <f>Scores!J201</f>
        <v>0</v>
      </c>
      <c r="K210" s="14">
        <f>Scores!K201</f>
        <v>0</v>
      </c>
      <c r="L210" s="14">
        <f>Scores!L201</f>
        <v>0</v>
      </c>
      <c r="M210" s="14">
        <f>Scores!M201</f>
        <v>0</v>
      </c>
      <c r="N210" s="14">
        <f>Scores!N201</f>
        <v>0</v>
      </c>
      <c r="O210" s="14">
        <f>Scores!O201</f>
        <v>0</v>
      </c>
      <c r="P210" s="14">
        <f t="shared" si="14"/>
        <v>-181.3843879173504</v>
      </c>
      <c r="Q210" s="14">
        <f t="shared" si="15"/>
        <v>1.0728154406486876</v>
      </c>
      <c r="R210" s="14">
        <f t="shared" si="16"/>
        <v>1.0728154406486876</v>
      </c>
      <c r="S210" s="29">
        <f>IF(R210&lt;'Grading Scale'!G$8,IF(R210&lt;'Grading Scale'!G$13,'Grading Scale'!E$13,IF(R210&lt;'Grading Scale'!G$12,'Grading Scale'!E$11,IF(R210&lt;'Grading Scale'!G$11,'Grading Scale'!E$9,IF(R210&lt;'Grading Scale'!G$10,'Grading Scale'!E$7,IF(R210&lt;'Grading Scale'!G$9,'Grading Scale'!E$5,'Grading Scale'!E$3))))),IF(R210&lt;'Grading Scale'!G$7,'Grading Scale'!B$13,IF(R210&lt;'Grading Scale'!G$6,'Grading Scale'!B$11,IF(R210&lt;'Grading Scale'!G$5,'Grading Scale'!B$9,IF(R210&lt;'Grading Scale'!G$4,'Grading Scale'!B$7,IF(R210&lt;'Grading Scale'!G$3,'Grading Scale'!B$5,'Grading Scale'!B$3))))))</f>
        <v>1</v>
      </c>
      <c r="T210" s="14">
        <f>Scores!B201</f>
        <v>0</v>
      </c>
      <c r="U210" s="14" t="str">
        <f>IF(S210&gt;='Grading Scale'!B$13,IF(S210='Grading Scale'!B$3,'Grading Scale'!C$3,IF(S210='Grading Scale'!B$5,'Grading Scale'!C$5,IF(S210='Grading Scale'!B$7,'Grading Scale'!C$7,IF(S210='Grading Scale'!B$9,'Grading Scale'!C$9,IF(S210='Grading Scale'!B$11,'Grading Scale'!C$11,'Grading Scale'!C$13))))),IF(S210='Grading Scale'!E$3,'Grading Scale'!F$3,IF(S210='Grading Scale'!E$5,'Grading Scale'!F$5,IF(S210='Grading Scale'!E$7,'Grading Scale'!F$7,IF(S210='Grading Scale'!E$9,'Grading Scale'!F$9,IF(S210='Grading Scale'!E$11,'Grading Scale'!F$11,'Grading Scale'!F$13))))))</f>
        <v>D    </v>
      </c>
      <c r="V210" s="14" t="str">
        <f t="shared" si="17"/>
        <v> </v>
      </c>
      <c r="W210" s="12"/>
      <c r="X210" s="11">
        <f t="shared" si="18"/>
      </c>
      <c r="Y210" s="11"/>
    </row>
    <row r="211" spans="1:25" s="3" customFormat="1" ht="12.75">
      <c r="A211" s="14">
        <f>Scores!A202</f>
        <v>0</v>
      </c>
      <c r="B211" s="14">
        <f>Scores!B202</f>
        <v>0</v>
      </c>
      <c r="C211" s="14">
        <f>Scores!C202</f>
        <v>0</v>
      </c>
      <c r="D211" s="14">
        <f>Scores!D202</f>
        <v>0</v>
      </c>
      <c r="E211" s="14">
        <f>Scores!E202</f>
        <v>0</v>
      </c>
      <c r="F211" s="14">
        <f>Scores!F202</f>
        <v>0</v>
      </c>
      <c r="G211" s="14">
        <f>Scores!G202</f>
        <v>0</v>
      </c>
      <c r="H211" s="14">
        <f>Scores!H202</f>
        <v>0</v>
      </c>
      <c r="I211" s="14">
        <f>Scores!I202</f>
        <v>0</v>
      </c>
      <c r="J211" s="14">
        <f>Scores!J202</f>
        <v>0</v>
      </c>
      <c r="K211" s="14">
        <f>Scores!K202</f>
        <v>0</v>
      </c>
      <c r="L211" s="14">
        <f>Scores!L202</f>
        <v>0</v>
      </c>
      <c r="M211" s="14">
        <f>Scores!M202</f>
        <v>0</v>
      </c>
      <c r="N211" s="14">
        <f>Scores!N202</f>
        <v>0</v>
      </c>
      <c r="O211" s="14">
        <f>Scores!O202</f>
        <v>0</v>
      </c>
      <c r="P211" s="14">
        <f t="shared" si="14"/>
        <v>-181.3843879173504</v>
      </c>
      <c r="Q211" s="14">
        <f t="shared" si="15"/>
        <v>1.0728154406486876</v>
      </c>
      <c r="R211" s="14">
        <f t="shared" si="16"/>
        <v>1.0728154406486876</v>
      </c>
      <c r="S211" s="29">
        <f>IF(R211&lt;'Grading Scale'!G$8,IF(R211&lt;'Grading Scale'!G$13,'Grading Scale'!E$13,IF(R211&lt;'Grading Scale'!G$12,'Grading Scale'!E$11,IF(R211&lt;'Grading Scale'!G$11,'Grading Scale'!E$9,IF(R211&lt;'Grading Scale'!G$10,'Grading Scale'!E$7,IF(R211&lt;'Grading Scale'!G$9,'Grading Scale'!E$5,'Grading Scale'!E$3))))),IF(R211&lt;'Grading Scale'!G$7,'Grading Scale'!B$13,IF(R211&lt;'Grading Scale'!G$6,'Grading Scale'!B$11,IF(R211&lt;'Grading Scale'!G$5,'Grading Scale'!B$9,IF(R211&lt;'Grading Scale'!G$4,'Grading Scale'!B$7,IF(R211&lt;'Grading Scale'!G$3,'Grading Scale'!B$5,'Grading Scale'!B$3))))))</f>
        <v>1</v>
      </c>
      <c r="T211" s="14">
        <f>Scores!B202</f>
        <v>0</v>
      </c>
      <c r="U211" s="14" t="str">
        <f>IF(S211&gt;='Grading Scale'!B$13,IF(S211='Grading Scale'!B$3,'Grading Scale'!C$3,IF(S211='Grading Scale'!B$5,'Grading Scale'!C$5,IF(S211='Grading Scale'!B$7,'Grading Scale'!C$7,IF(S211='Grading Scale'!B$9,'Grading Scale'!C$9,IF(S211='Grading Scale'!B$11,'Grading Scale'!C$11,'Grading Scale'!C$13))))),IF(S211='Grading Scale'!E$3,'Grading Scale'!F$3,IF(S211='Grading Scale'!E$5,'Grading Scale'!F$5,IF(S211='Grading Scale'!E$7,'Grading Scale'!F$7,IF(S211='Grading Scale'!E$9,'Grading Scale'!F$9,IF(S211='Grading Scale'!E$11,'Grading Scale'!F$11,'Grading Scale'!F$13))))))</f>
        <v>D    </v>
      </c>
      <c r="V211" s="14" t="str">
        <f t="shared" si="17"/>
        <v> </v>
      </c>
      <c r="W211" s="12"/>
      <c r="X211" s="11">
        <f t="shared" si="18"/>
      </c>
      <c r="Y211" s="11"/>
    </row>
    <row r="212" spans="1:25" s="3" customFormat="1" ht="12.75">
      <c r="A212" s="14">
        <f>Scores!A203</f>
        <v>0</v>
      </c>
      <c r="B212" s="14">
        <f>Scores!B203</f>
        <v>0</v>
      </c>
      <c r="C212" s="14">
        <f>Scores!C203</f>
        <v>0</v>
      </c>
      <c r="D212" s="14">
        <f>Scores!D203</f>
        <v>0</v>
      </c>
      <c r="E212" s="14">
        <f>Scores!E203</f>
        <v>0</v>
      </c>
      <c r="F212" s="14">
        <f>Scores!F203</f>
        <v>0</v>
      </c>
      <c r="G212" s="14">
        <f>Scores!G203</f>
        <v>0</v>
      </c>
      <c r="H212" s="14">
        <f>Scores!H203</f>
        <v>0</v>
      </c>
      <c r="I212" s="14">
        <f>Scores!I203</f>
        <v>0</v>
      </c>
      <c r="J212" s="14">
        <f>Scores!J203</f>
        <v>0</v>
      </c>
      <c r="K212" s="14">
        <f>Scores!K203</f>
        <v>0</v>
      </c>
      <c r="L212" s="14">
        <f>Scores!L203</f>
        <v>0</v>
      </c>
      <c r="M212" s="14">
        <f>Scores!M203</f>
        <v>0</v>
      </c>
      <c r="N212" s="14">
        <f>Scores!N203</f>
        <v>0</v>
      </c>
      <c r="O212" s="14">
        <f>Scores!O203</f>
        <v>0</v>
      </c>
      <c r="P212" s="14">
        <f t="shared" si="14"/>
        <v>-181.3843879173504</v>
      </c>
      <c r="Q212" s="14">
        <f t="shared" si="15"/>
        <v>1.0728154406486876</v>
      </c>
      <c r="R212" s="14">
        <f t="shared" si="16"/>
        <v>1.0728154406486876</v>
      </c>
      <c r="S212" s="29">
        <f>IF(R212&lt;'Grading Scale'!G$8,IF(R212&lt;'Grading Scale'!G$13,'Grading Scale'!E$13,IF(R212&lt;'Grading Scale'!G$12,'Grading Scale'!E$11,IF(R212&lt;'Grading Scale'!G$11,'Grading Scale'!E$9,IF(R212&lt;'Grading Scale'!G$10,'Grading Scale'!E$7,IF(R212&lt;'Grading Scale'!G$9,'Grading Scale'!E$5,'Grading Scale'!E$3))))),IF(R212&lt;'Grading Scale'!G$7,'Grading Scale'!B$13,IF(R212&lt;'Grading Scale'!G$6,'Grading Scale'!B$11,IF(R212&lt;'Grading Scale'!G$5,'Grading Scale'!B$9,IF(R212&lt;'Grading Scale'!G$4,'Grading Scale'!B$7,IF(R212&lt;'Grading Scale'!G$3,'Grading Scale'!B$5,'Grading Scale'!B$3))))))</f>
        <v>1</v>
      </c>
      <c r="T212" s="14">
        <f>Scores!B203</f>
        <v>0</v>
      </c>
      <c r="U212" s="14" t="str">
        <f>IF(S212&gt;='Grading Scale'!B$13,IF(S212='Grading Scale'!B$3,'Grading Scale'!C$3,IF(S212='Grading Scale'!B$5,'Grading Scale'!C$5,IF(S212='Grading Scale'!B$7,'Grading Scale'!C$7,IF(S212='Grading Scale'!B$9,'Grading Scale'!C$9,IF(S212='Grading Scale'!B$11,'Grading Scale'!C$11,'Grading Scale'!C$13))))),IF(S212='Grading Scale'!E$3,'Grading Scale'!F$3,IF(S212='Grading Scale'!E$5,'Grading Scale'!F$5,IF(S212='Grading Scale'!E$7,'Grading Scale'!F$7,IF(S212='Grading Scale'!E$9,'Grading Scale'!F$9,IF(S212='Grading Scale'!E$11,'Grading Scale'!F$11,'Grading Scale'!F$13))))))</f>
        <v>D    </v>
      </c>
      <c r="V212" s="14" t="str">
        <f t="shared" si="17"/>
        <v> </v>
      </c>
      <c r="W212" s="12"/>
      <c r="X212" s="11">
        <f t="shared" si="18"/>
      </c>
      <c r="Y212" s="11"/>
    </row>
    <row r="213" spans="1:25" s="3" customFormat="1" ht="12.75">
      <c r="A213" s="14">
        <f>Scores!A204</f>
        <v>0</v>
      </c>
      <c r="B213" s="14">
        <f>Scores!B204</f>
        <v>0</v>
      </c>
      <c r="C213" s="14">
        <f>Scores!C204</f>
        <v>0</v>
      </c>
      <c r="D213" s="14">
        <f>Scores!D204</f>
        <v>0</v>
      </c>
      <c r="E213" s="14">
        <f>Scores!E204</f>
        <v>0</v>
      </c>
      <c r="F213" s="14">
        <f>Scores!F204</f>
        <v>0</v>
      </c>
      <c r="G213" s="14">
        <f>Scores!G204</f>
        <v>0</v>
      </c>
      <c r="H213" s="14">
        <f>Scores!H204</f>
        <v>0</v>
      </c>
      <c r="I213" s="14">
        <f>Scores!I204</f>
        <v>0</v>
      </c>
      <c r="J213" s="14">
        <f>Scores!J204</f>
        <v>0</v>
      </c>
      <c r="K213" s="14">
        <f>Scores!K204</f>
        <v>0</v>
      </c>
      <c r="L213" s="14">
        <f>Scores!L204</f>
        <v>0</v>
      </c>
      <c r="M213" s="14">
        <f>Scores!M204</f>
        <v>0</v>
      </c>
      <c r="N213" s="14">
        <f>Scores!N204</f>
        <v>0</v>
      </c>
      <c r="O213" s="14">
        <f>Scores!O204</f>
        <v>0</v>
      </c>
      <c r="P213" s="14">
        <f t="shared" si="14"/>
        <v>-181.3843879173504</v>
      </c>
      <c r="Q213" s="14">
        <f t="shared" si="15"/>
        <v>1.0728154406486876</v>
      </c>
      <c r="R213" s="14">
        <f t="shared" si="16"/>
        <v>1.0728154406486876</v>
      </c>
      <c r="S213" s="29">
        <f>IF(R213&lt;'Grading Scale'!G$8,IF(R213&lt;'Grading Scale'!G$13,'Grading Scale'!E$13,IF(R213&lt;'Grading Scale'!G$12,'Grading Scale'!E$11,IF(R213&lt;'Grading Scale'!G$11,'Grading Scale'!E$9,IF(R213&lt;'Grading Scale'!G$10,'Grading Scale'!E$7,IF(R213&lt;'Grading Scale'!G$9,'Grading Scale'!E$5,'Grading Scale'!E$3))))),IF(R213&lt;'Grading Scale'!G$7,'Grading Scale'!B$13,IF(R213&lt;'Grading Scale'!G$6,'Grading Scale'!B$11,IF(R213&lt;'Grading Scale'!G$5,'Grading Scale'!B$9,IF(R213&lt;'Grading Scale'!G$4,'Grading Scale'!B$7,IF(R213&lt;'Grading Scale'!G$3,'Grading Scale'!B$5,'Grading Scale'!B$3))))))</f>
        <v>1</v>
      </c>
      <c r="T213" s="14">
        <f>Scores!B204</f>
        <v>0</v>
      </c>
      <c r="U213" s="14" t="str">
        <f>IF(S213&gt;='Grading Scale'!B$13,IF(S213='Grading Scale'!B$3,'Grading Scale'!C$3,IF(S213='Grading Scale'!B$5,'Grading Scale'!C$5,IF(S213='Grading Scale'!B$7,'Grading Scale'!C$7,IF(S213='Grading Scale'!B$9,'Grading Scale'!C$9,IF(S213='Grading Scale'!B$11,'Grading Scale'!C$11,'Grading Scale'!C$13))))),IF(S213='Grading Scale'!E$3,'Grading Scale'!F$3,IF(S213='Grading Scale'!E$5,'Grading Scale'!F$5,IF(S213='Grading Scale'!E$7,'Grading Scale'!F$7,IF(S213='Grading Scale'!E$9,'Grading Scale'!F$9,IF(S213='Grading Scale'!E$11,'Grading Scale'!F$11,'Grading Scale'!F$13))))))</f>
        <v>D    </v>
      </c>
      <c r="V213" s="14" t="str">
        <f t="shared" si="17"/>
        <v> </v>
      </c>
      <c r="W213" s="12"/>
      <c r="X213" s="11">
        <f t="shared" si="18"/>
      </c>
      <c r="Y213" s="11"/>
    </row>
    <row r="214" spans="1:25" s="3" customFormat="1" ht="12.75">
      <c r="A214" s="14">
        <f>Scores!A205</f>
        <v>0</v>
      </c>
      <c r="B214" s="14">
        <f>Scores!B205</f>
        <v>0</v>
      </c>
      <c r="C214" s="14">
        <f>Scores!C205</f>
        <v>0</v>
      </c>
      <c r="D214" s="14">
        <f>Scores!D205</f>
        <v>0</v>
      </c>
      <c r="E214" s="14">
        <f>Scores!E205</f>
        <v>0</v>
      </c>
      <c r="F214" s="14">
        <f>Scores!F205</f>
        <v>0</v>
      </c>
      <c r="G214" s="14">
        <f>Scores!G205</f>
        <v>0</v>
      </c>
      <c r="H214" s="14">
        <f>Scores!H205</f>
        <v>0</v>
      </c>
      <c r="I214" s="14">
        <f>Scores!I205</f>
        <v>0</v>
      </c>
      <c r="J214" s="14">
        <f>Scores!J205</f>
        <v>0</v>
      </c>
      <c r="K214" s="14">
        <f>Scores!K205</f>
        <v>0</v>
      </c>
      <c r="L214" s="14">
        <f>Scores!L205</f>
        <v>0</v>
      </c>
      <c r="M214" s="14">
        <f>Scores!M205</f>
        <v>0</v>
      </c>
      <c r="N214" s="14">
        <f>Scores!N205</f>
        <v>0</v>
      </c>
      <c r="O214" s="14">
        <f>Scores!O205</f>
        <v>0</v>
      </c>
      <c r="P214" s="14">
        <f t="shared" si="14"/>
        <v>-181.3843879173504</v>
      </c>
      <c r="Q214" s="14">
        <f t="shared" si="15"/>
        <v>1.0728154406486876</v>
      </c>
      <c r="R214" s="14">
        <f t="shared" si="16"/>
        <v>1.0728154406486876</v>
      </c>
      <c r="S214" s="29">
        <f>IF(R214&lt;'Grading Scale'!G$8,IF(R214&lt;'Grading Scale'!G$13,'Grading Scale'!E$13,IF(R214&lt;'Grading Scale'!G$12,'Grading Scale'!E$11,IF(R214&lt;'Grading Scale'!G$11,'Grading Scale'!E$9,IF(R214&lt;'Grading Scale'!G$10,'Grading Scale'!E$7,IF(R214&lt;'Grading Scale'!G$9,'Grading Scale'!E$5,'Grading Scale'!E$3))))),IF(R214&lt;'Grading Scale'!G$7,'Grading Scale'!B$13,IF(R214&lt;'Grading Scale'!G$6,'Grading Scale'!B$11,IF(R214&lt;'Grading Scale'!G$5,'Grading Scale'!B$9,IF(R214&lt;'Grading Scale'!G$4,'Grading Scale'!B$7,IF(R214&lt;'Grading Scale'!G$3,'Grading Scale'!B$5,'Grading Scale'!B$3))))))</f>
        <v>1</v>
      </c>
      <c r="T214" s="14">
        <f>Scores!B205</f>
        <v>0</v>
      </c>
      <c r="U214" s="14" t="str">
        <f>IF(S214&gt;='Grading Scale'!B$13,IF(S214='Grading Scale'!B$3,'Grading Scale'!C$3,IF(S214='Grading Scale'!B$5,'Grading Scale'!C$5,IF(S214='Grading Scale'!B$7,'Grading Scale'!C$7,IF(S214='Grading Scale'!B$9,'Grading Scale'!C$9,IF(S214='Grading Scale'!B$11,'Grading Scale'!C$11,'Grading Scale'!C$13))))),IF(S214='Grading Scale'!E$3,'Grading Scale'!F$3,IF(S214='Grading Scale'!E$5,'Grading Scale'!F$5,IF(S214='Grading Scale'!E$7,'Grading Scale'!F$7,IF(S214='Grading Scale'!E$9,'Grading Scale'!F$9,IF(S214='Grading Scale'!E$11,'Grading Scale'!F$11,'Grading Scale'!F$13))))))</f>
        <v>D    </v>
      </c>
      <c r="V214" s="14" t="str">
        <f t="shared" si="17"/>
        <v> </v>
      </c>
      <c r="W214" s="12"/>
      <c r="X214" s="11">
        <f t="shared" si="18"/>
      </c>
      <c r="Y214" s="11"/>
    </row>
    <row r="215" spans="1:25" s="3" customFormat="1" ht="12.75">
      <c r="A215" s="14">
        <f>Scores!A206</f>
        <v>0</v>
      </c>
      <c r="B215" s="14">
        <f>Scores!B206</f>
        <v>0</v>
      </c>
      <c r="C215" s="14">
        <f>Scores!C206</f>
        <v>0</v>
      </c>
      <c r="D215" s="14">
        <f>Scores!D206</f>
        <v>0</v>
      </c>
      <c r="E215" s="14">
        <f>Scores!E206</f>
        <v>0</v>
      </c>
      <c r="F215" s="14">
        <f>Scores!F206</f>
        <v>0</v>
      </c>
      <c r="G215" s="14">
        <f>Scores!G206</f>
        <v>0</v>
      </c>
      <c r="H215" s="14">
        <f>Scores!H206</f>
        <v>0</v>
      </c>
      <c r="I215" s="14">
        <f>Scores!I206</f>
        <v>0</v>
      </c>
      <c r="J215" s="14">
        <f>Scores!J206</f>
        <v>0</v>
      </c>
      <c r="K215" s="14">
        <f>Scores!K206</f>
        <v>0</v>
      </c>
      <c r="L215" s="14">
        <f>Scores!L206</f>
        <v>0</v>
      </c>
      <c r="M215" s="14">
        <f>Scores!M206</f>
        <v>0</v>
      </c>
      <c r="N215" s="14">
        <f>Scores!N206</f>
        <v>0</v>
      </c>
      <c r="O215" s="14">
        <f>Scores!O206</f>
        <v>0</v>
      </c>
      <c r="P215" s="14">
        <f aca="true" t="shared" si="19" ref="P215:P273">(C215-$C$17)*$C$19+(D215-$D$17)*$D$19+(E215-$E$17)*$E$19+(F215-$F$17)*$F$19+(G215-$G$17)*$G$19+(H215-$H$17)*$H$19+(I215-$I$17)*$I$19+(J215-$J$17)*$J$19+(K215-$K$17)*$K$19+(L215-$L$17)*$L$19</f>
        <v>-181.3843879173504</v>
      </c>
      <c r="Q215" s="14">
        <f aca="true" t="shared" si="20" ref="Q215:Q273">(((P215-$P$19)/$P$16)*$S$2)+$S$1</f>
        <v>1.0728154406486876</v>
      </c>
      <c r="R215" s="14">
        <f aca="true" t="shared" si="21" ref="R215:R273">Q215+(N215*N$21)+(O215*O$21)</f>
        <v>1.0728154406486876</v>
      </c>
      <c r="S215" s="29">
        <f>IF(R215&lt;'Grading Scale'!G$8,IF(R215&lt;'Grading Scale'!G$13,'Grading Scale'!E$13,IF(R215&lt;'Grading Scale'!G$12,'Grading Scale'!E$11,IF(R215&lt;'Grading Scale'!G$11,'Grading Scale'!E$9,IF(R215&lt;'Grading Scale'!G$10,'Grading Scale'!E$7,IF(R215&lt;'Grading Scale'!G$9,'Grading Scale'!E$5,'Grading Scale'!E$3))))),IF(R215&lt;'Grading Scale'!G$7,'Grading Scale'!B$13,IF(R215&lt;'Grading Scale'!G$6,'Grading Scale'!B$11,IF(R215&lt;'Grading Scale'!G$5,'Grading Scale'!B$9,IF(R215&lt;'Grading Scale'!G$4,'Grading Scale'!B$7,IF(R215&lt;'Grading Scale'!G$3,'Grading Scale'!B$5,'Grading Scale'!B$3))))))</f>
        <v>1</v>
      </c>
      <c r="T215" s="14">
        <f>Scores!B206</f>
        <v>0</v>
      </c>
      <c r="U215" s="14" t="str">
        <f>IF(S215&gt;='Grading Scale'!B$13,IF(S215='Grading Scale'!B$3,'Grading Scale'!C$3,IF(S215='Grading Scale'!B$5,'Grading Scale'!C$5,IF(S215='Grading Scale'!B$7,'Grading Scale'!C$7,IF(S215='Grading Scale'!B$9,'Grading Scale'!C$9,IF(S215='Grading Scale'!B$11,'Grading Scale'!C$11,'Grading Scale'!C$13))))),IF(S215='Grading Scale'!E$3,'Grading Scale'!F$3,IF(S215='Grading Scale'!E$5,'Grading Scale'!F$5,IF(S215='Grading Scale'!E$7,'Grading Scale'!F$7,IF(S215='Grading Scale'!E$9,'Grading Scale'!F$9,IF(S215='Grading Scale'!E$11,'Grading Scale'!F$11,'Grading Scale'!F$13))))))</f>
        <v>D    </v>
      </c>
      <c r="V215" s="14" t="str">
        <f aca="true" t="shared" si="22" ref="V215:V273">IF(P215=$P$17,"BEST"," ")</f>
        <v> </v>
      </c>
      <c r="W215" s="12"/>
      <c r="X215" s="11">
        <f aca="true" t="shared" si="23" ref="X215:X273">IF(W215=0,"",IF(W215=S215,"",IF(W215&gt;S215,"dropped","increased")))</f>
      </c>
      <c r="Y215" s="11"/>
    </row>
    <row r="216" spans="1:25" s="3" customFormat="1" ht="12.75">
      <c r="A216" s="14">
        <f>Scores!A207</f>
        <v>0</v>
      </c>
      <c r="B216" s="14">
        <f>Scores!B207</f>
        <v>0</v>
      </c>
      <c r="C216" s="14">
        <f>Scores!C207</f>
        <v>0</v>
      </c>
      <c r="D216" s="14">
        <f>Scores!D207</f>
        <v>0</v>
      </c>
      <c r="E216" s="14">
        <f>Scores!E207</f>
        <v>0</v>
      </c>
      <c r="F216" s="14">
        <f>Scores!F207</f>
        <v>0</v>
      </c>
      <c r="G216" s="14">
        <f>Scores!G207</f>
        <v>0</v>
      </c>
      <c r="H216" s="14">
        <f>Scores!H207</f>
        <v>0</v>
      </c>
      <c r="I216" s="14">
        <f>Scores!I207</f>
        <v>0</v>
      </c>
      <c r="J216" s="14">
        <f>Scores!J207</f>
        <v>0</v>
      </c>
      <c r="K216" s="14">
        <f>Scores!K207</f>
        <v>0</v>
      </c>
      <c r="L216" s="14">
        <f>Scores!L207</f>
        <v>0</v>
      </c>
      <c r="M216" s="14">
        <f>Scores!M207</f>
        <v>0</v>
      </c>
      <c r="N216" s="14">
        <f>Scores!N207</f>
        <v>0</v>
      </c>
      <c r="O216" s="14">
        <f>Scores!O207</f>
        <v>0</v>
      </c>
      <c r="P216" s="14">
        <f t="shared" si="19"/>
        <v>-181.3843879173504</v>
      </c>
      <c r="Q216" s="14">
        <f t="shared" si="20"/>
        <v>1.0728154406486876</v>
      </c>
      <c r="R216" s="14">
        <f t="shared" si="21"/>
        <v>1.0728154406486876</v>
      </c>
      <c r="S216" s="29">
        <f>IF(R216&lt;'Grading Scale'!G$8,IF(R216&lt;'Grading Scale'!G$13,'Grading Scale'!E$13,IF(R216&lt;'Grading Scale'!G$12,'Grading Scale'!E$11,IF(R216&lt;'Grading Scale'!G$11,'Grading Scale'!E$9,IF(R216&lt;'Grading Scale'!G$10,'Grading Scale'!E$7,IF(R216&lt;'Grading Scale'!G$9,'Grading Scale'!E$5,'Grading Scale'!E$3))))),IF(R216&lt;'Grading Scale'!G$7,'Grading Scale'!B$13,IF(R216&lt;'Grading Scale'!G$6,'Grading Scale'!B$11,IF(R216&lt;'Grading Scale'!G$5,'Grading Scale'!B$9,IF(R216&lt;'Grading Scale'!G$4,'Grading Scale'!B$7,IF(R216&lt;'Grading Scale'!G$3,'Grading Scale'!B$5,'Grading Scale'!B$3))))))</f>
        <v>1</v>
      </c>
      <c r="T216" s="14">
        <f>Scores!B207</f>
        <v>0</v>
      </c>
      <c r="U216" s="14" t="str">
        <f>IF(S216&gt;='Grading Scale'!B$13,IF(S216='Grading Scale'!B$3,'Grading Scale'!C$3,IF(S216='Grading Scale'!B$5,'Grading Scale'!C$5,IF(S216='Grading Scale'!B$7,'Grading Scale'!C$7,IF(S216='Grading Scale'!B$9,'Grading Scale'!C$9,IF(S216='Grading Scale'!B$11,'Grading Scale'!C$11,'Grading Scale'!C$13))))),IF(S216='Grading Scale'!E$3,'Grading Scale'!F$3,IF(S216='Grading Scale'!E$5,'Grading Scale'!F$5,IF(S216='Grading Scale'!E$7,'Grading Scale'!F$7,IF(S216='Grading Scale'!E$9,'Grading Scale'!F$9,IF(S216='Grading Scale'!E$11,'Grading Scale'!F$11,'Grading Scale'!F$13))))))</f>
        <v>D    </v>
      </c>
      <c r="V216" s="14" t="str">
        <f t="shared" si="22"/>
        <v> </v>
      </c>
      <c r="W216" s="12"/>
      <c r="X216" s="11">
        <f t="shared" si="23"/>
      </c>
      <c r="Y216" s="11"/>
    </row>
    <row r="217" spans="1:25" s="3" customFormat="1" ht="12.75">
      <c r="A217" s="14">
        <f>Scores!A208</f>
        <v>0</v>
      </c>
      <c r="B217" s="14">
        <f>Scores!B208</f>
        <v>0</v>
      </c>
      <c r="C217" s="14">
        <f>Scores!C208</f>
        <v>0</v>
      </c>
      <c r="D217" s="14">
        <f>Scores!D208</f>
        <v>0</v>
      </c>
      <c r="E217" s="14">
        <f>Scores!E208</f>
        <v>0</v>
      </c>
      <c r="F217" s="14">
        <f>Scores!F208</f>
        <v>0</v>
      </c>
      <c r="G217" s="14">
        <f>Scores!G208</f>
        <v>0</v>
      </c>
      <c r="H217" s="14">
        <f>Scores!H208</f>
        <v>0</v>
      </c>
      <c r="I217" s="14">
        <f>Scores!I208</f>
        <v>0</v>
      </c>
      <c r="J217" s="14">
        <f>Scores!J208</f>
        <v>0</v>
      </c>
      <c r="K217" s="14">
        <f>Scores!K208</f>
        <v>0</v>
      </c>
      <c r="L217" s="14">
        <f>Scores!L208</f>
        <v>0</v>
      </c>
      <c r="M217" s="14">
        <f>Scores!M208</f>
        <v>0</v>
      </c>
      <c r="N217" s="14">
        <f>Scores!N208</f>
        <v>0</v>
      </c>
      <c r="O217" s="14">
        <f>Scores!O208</f>
        <v>0</v>
      </c>
      <c r="P217" s="14">
        <f t="shared" si="19"/>
        <v>-181.3843879173504</v>
      </c>
      <c r="Q217" s="14">
        <f t="shared" si="20"/>
        <v>1.0728154406486876</v>
      </c>
      <c r="R217" s="14">
        <f t="shared" si="21"/>
        <v>1.0728154406486876</v>
      </c>
      <c r="S217" s="29">
        <f>IF(R217&lt;'Grading Scale'!G$8,IF(R217&lt;'Grading Scale'!G$13,'Grading Scale'!E$13,IF(R217&lt;'Grading Scale'!G$12,'Grading Scale'!E$11,IF(R217&lt;'Grading Scale'!G$11,'Grading Scale'!E$9,IF(R217&lt;'Grading Scale'!G$10,'Grading Scale'!E$7,IF(R217&lt;'Grading Scale'!G$9,'Grading Scale'!E$5,'Grading Scale'!E$3))))),IF(R217&lt;'Grading Scale'!G$7,'Grading Scale'!B$13,IF(R217&lt;'Grading Scale'!G$6,'Grading Scale'!B$11,IF(R217&lt;'Grading Scale'!G$5,'Grading Scale'!B$9,IF(R217&lt;'Grading Scale'!G$4,'Grading Scale'!B$7,IF(R217&lt;'Grading Scale'!G$3,'Grading Scale'!B$5,'Grading Scale'!B$3))))))</f>
        <v>1</v>
      </c>
      <c r="T217" s="14">
        <f>Scores!B208</f>
        <v>0</v>
      </c>
      <c r="U217" s="14" t="str">
        <f>IF(S217&gt;='Grading Scale'!B$13,IF(S217='Grading Scale'!B$3,'Grading Scale'!C$3,IF(S217='Grading Scale'!B$5,'Grading Scale'!C$5,IF(S217='Grading Scale'!B$7,'Grading Scale'!C$7,IF(S217='Grading Scale'!B$9,'Grading Scale'!C$9,IF(S217='Grading Scale'!B$11,'Grading Scale'!C$11,'Grading Scale'!C$13))))),IF(S217='Grading Scale'!E$3,'Grading Scale'!F$3,IF(S217='Grading Scale'!E$5,'Grading Scale'!F$5,IF(S217='Grading Scale'!E$7,'Grading Scale'!F$7,IF(S217='Grading Scale'!E$9,'Grading Scale'!F$9,IF(S217='Grading Scale'!E$11,'Grading Scale'!F$11,'Grading Scale'!F$13))))))</f>
        <v>D    </v>
      </c>
      <c r="V217" s="14" t="str">
        <f t="shared" si="22"/>
        <v> </v>
      </c>
      <c r="W217" s="12"/>
      <c r="X217" s="11">
        <f t="shared" si="23"/>
      </c>
      <c r="Y217" s="11"/>
    </row>
    <row r="218" spans="1:25" s="3" customFormat="1" ht="12.75">
      <c r="A218" s="14">
        <f>Scores!A209</f>
        <v>0</v>
      </c>
      <c r="B218" s="14">
        <f>Scores!B209</f>
        <v>0</v>
      </c>
      <c r="C218" s="14">
        <f>Scores!C209</f>
        <v>0</v>
      </c>
      <c r="D218" s="14">
        <f>Scores!D209</f>
        <v>0</v>
      </c>
      <c r="E218" s="14">
        <f>Scores!E209</f>
        <v>0</v>
      </c>
      <c r="F218" s="14">
        <f>Scores!F209</f>
        <v>0</v>
      </c>
      <c r="G218" s="14">
        <f>Scores!G209</f>
        <v>0</v>
      </c>
      <c r="H218" s="14">
        <f>Scores!H209</f>
        <v>0</v>
      </c>
      <c r="I218" s="14">
        <f>Scores!I209</f>
        <v>0</v>
      </c>
      <c r="J218" s="14">
        <f>Scores!J209</f>
        <v>0</v>
      </c>
      <c r="K218" s="14">
        <f>Scores!K209</f>
        <v>0</v>
      </c>
      <c r="L218" s="14">
        <f>Scores!L209</f>
        <v>0</v>
      </c>
      <c r="M218" s="14">
        <f>Scores!M209</f>
        <v>0</v>
      </c>
      <c r="N218" s="14">
        <f>Scores!N209</f>
        <v>0</v>
      </c>
      <c r="O218" s="14">
        <f>Scores!O209</f>
        <v>0</v>
      </c>
      <c r="P218" s="14">
        <f t="shared" si="19"/>
        <v>-181.3843879173504</v>
      </c>
      <c r="Q218" s="14">
        <f t="shared" si="20"/>
        <v>1.0728154406486876</v>
      </c>
      <c r="R218" s="14">
        <f t="shared" si="21"/>
        <v>1.0728154406486876</v>
      </c>
      <c r="S218" s="29">
        <f>IF(R218&lt;'Grading Scale'!G$8,IF(R218&lt;'Grading Scale'!G$13,'Grading Scale'!E$13,IF(R218&lt;'Grading Scale'!G$12,'Grading Scale'!E$11,IF(R218&lt;'Grading Scale'!G$11,'Grading Scale'!E$9,IF(R218&lt;'Grading Scale'!G$10,'Grading Scale'!E$7,IF(R218&lt;'Grading Scale'!G$9,'Grading Scale'!E$5,'Grading Scale'!E$3))))),IF(R218&lt;'Grading Scale'!G$7,'Grading Scale'!B$13,IF(R218&lt;'Grading Scale'!G$6,'Grading Scale'!B$11,IF(R218&lt;'Grading Scale'!G$5,'Grading Scale'!B$9,IF(R218&lt;'Grading Scale'!G$4,'Grading Scale'!B$7,IF(R218&lt;'Grading Scale'!G$3,'Grading Scale'!B$5,'Grading Scale'!B$3))))))</f>
        <v>1</v>
      </c>
      <c r="T218" s="14">
        <f>Scores!B209</f>
        <v>0</v>
      </c>
      <c r="U218" s="14" t="str">
        <f>IF(S218&gt;='Grading Scale'!B$13,IF(S218='Grading Scale'!B$3,'Grading Scale'!C$3,IF(S218='Grading Scale'!B$5,'Grading Scale'!C$5,IF(S218='Grading Scale'!B$7,'Grading Scale'!C$7,IF(S218='Grading Scale'!B$9,'Grading Scale'!C$9,IF(S218='Grading Scale'!B$11,'Grading Scale'!C$11,'Grading Scale'!C$13))))),IF(S218='Grading Scale'!E$3,'Grading Scale'!F$3,IF(S218='Grading Scale'!E$5,'Grading Scale'!F$5,IF(S218='Grading Scale'!E$7,'Grading Scale'!F$7,IF(S218='Grading Scale'!E$9,'Grading Scale'!F$9,IF(S218='Grading Scale'!E$11,'Grading Scale'!F$11,'Grading Scale'!F$13))))))</f>
        <v>D    </v>
      </c>
      <c r="V218" s="14" t="str">
        <f t="shared" si="22"/>
        <v> </v>
      </c>
      <c r="W218" s="12"/>
      <c r="X218" s="11">
        <f t="shared" si="23"/>
      </c>
      <c r="Y218" s="11"/>
    </row>
    <row r="219" spans="1:25" s="3" customFormat="1" ht="12.75">
      <c r="A219" s="14">
        <f>Scores!A210</f>
        <v>0</v>
      </c>
      <c r="B219" s="14">
        <f>Scores!B210</f>
        <v>0</v>
      </c>
      <c r="C219" s="14">
        <f>Scores!C210</f>
        <v>0</v>
      </c>
      <c r="D219" s="14">
        <f>Scores!D210</f>
        <v>0</v>
      </c>
      <c r="E219" s="14">
        <f>Scores!E210</f>
        <v>0</v>
      </c>
      <c r="F219" s="14">
        <f>Scores!F210</f>
        <v>0</v>
      </c>
      <c r="G219" s="14">
        <f>Scores!G210</f>
        <v>0</v>
      </c>
      <c r="H219" s="14">
        <f>Scores!H210</f>
        <v>0</v>
      </c>
      <c r="I219" s="14">
        <f>Scores!I210</f>
        <v>0</v>
      </c>
      <c r="J219" s="14">
        <f>Scores!J210</f>
        <v>0</v>
      </c>
      <c r="K219" s="14">
        <f>Scores!K210</f>
        <v>0</v>
      </c>
      <c r="L219" s="14">
        <f>Scores!L210</f>
        <v>0</v>
      </c>
      <c r="M219" s="14">
        <f>Scores!M210</f>
        <v>0</v>
      </c>
      <c r="N219" s="14">
        <f>Scores!N210</f>
        <v>0</v>
      </c>
      <c r="O219" s="14">
        <f>Scores!O210</f>
        <v>0</v>
      </c>
      <c r="P219" s="14">
        <f t="shared" si="19"/>
        <v>-181.3843879173504</v>
      </c>
      <c r="Q219" s="14">
        <f t="shared" si="20"/>
        <v>1.0728154406486876</v>
      </c>
      <c r="R219" s="14">
        <f t="shared" si="21"/>
        <v>1.0728154406486876</v>
      </c>
      <c r="S219" s="29">
        <f>IF(R219&lt;'Grading Scale'!G$8,IF(R219&lt;'Grading Scale'!G$13,'Grading Scale'!E$13,IF(R219&lt;'Grading Scale'!G$12,'Grading Scale'!E$11,IF(R219&lt;'Grading Scale'!G$11,'Grading Scale'!E$9,IF(R219&lt;'Grading Scale'!G$10,'Grading Scale'!E$7,IF(R219&lt;'Grading Scale'!G$9,'Grading Scale'!E$5,'Grading Scale'!E$3))))),IF(R219&lt;'Grading Scale'!G$7,'Grading Scale'!B$13,IF(R219&lt;'Grading Scale'!G$6,'Grading Scale'!B$11,IF(R219&lt;'Grading Scale'!G$5,'Grading Scale'!B$9,IF(R219&lt;'Grading Scale'!G$4,'Grading Scale'!B$7,IF(R219&lt;'Grading Scale'!G$3,'Grading Scale'!B$5,'Grading Scale'!B$3))))))</f>
        <v>1</v>
      </c>
      <c r="T219" s="14">
        <f>Scores!B210</f>
        <v>0</v>
      </c>
      <c r="U219" s="14" t="str">
        <f>IF(S219&gt;='Grading Scale'!B$13,IF(S219='Grading Scale'!B$3,'Grading Scale'!C$3,IF(S219='Grading Scale'!B$5,'Grading Scale'!C$5,IF(S219='Grading Scale'!B$7,'Grading Scale'!C$7,IF(S219='Grading Scale'!B$9,'Grading Scale'!C$9,IF(S219='Grading Scale'!B$11,'Grading Scale'!C$11,'Grading Scale'!C$13))))),IF(S219='Grading Scale'!E$3,'Grading Scale'!F$3,IF(S219='Grading Scale'!E$5,'Grading Scale'!F$5,IF(S219='Grading Scale'!E$7,'Grading Scale'!F$7,IF(S219='Grading Scale'!E$9,'Grading Scale'!F$9,IF(S219='Grading Scale'!E$11,'Grading Scale'!F$11,'Grading Scale'!F$13))))))</f>
        <v>D    </v>
      </c>
      <c r="V219" s="14" t="str">
        <f t="shared" si="22"/>
        <v> </v>
      </c>
      <c r="W219" s="12"/>
      <c r="X219" s="11">
        <f t="shared" si="23"/>
      </c>
      <c r="Y219" s="11"/>
    </row>
    <row r="220" spans="1:25" s="3" customFormat="1" ht="12.75">
      <c r="A220" s="14">
        <f>Scores!A211</f>
        <v>0</v>
      </c>
      <c r="B220" s="14">
        <f>Scores!B211</f>
        <v>0</v>
      </c>
      <c r="C220" s="14">
        <f>Scores!C211</f>
        <v>0</v>
      </c>
      <c r="D220" s="14">
        <f>Scores!D211</f>
        <v>0</v>
      </c>
      <c r="E220" s="14">
        <f>Scores!E211</f>
        <v>0</v>
      </c>
      <c r="F220" s="14">
        <f>Scores!F211</f>
        <v>0</v>
      </c>
      <c r="G220" s="14">
        <f>Scores!G211</f>
        <v>0</v>
      </c>
      <c r="H220" s="14">
        <f>Scores!H211</f>
        <v>0</v>
      </c>
      <c r="I220" s="14">
        <f>Scores!I211</f>
        <v>0</v>
      </c>
      <c r="J220" s="14">
        <f>Scores!J211</f>
        <v>0</v>
      </c>
      <c r="K220" s="14">
        <f>Scores!K211</f>
        <v>0</v>
      </c>
      <c r="L220" s="14">
        <f>Scores!L211</f>
        <v>0</v>
      </c>
      <c r="M220" s="14">
        <f>Scores!M211</f>
        <v>0</v>
      </c>
      <c r="N220" s="14">
        <f>Scores!N211</f>
        <v>0</v>
      </c>
      <c r="O220" s="14">
        <f>Scores!O211</f>
        <v>0</v>
      </c>
      <c r="P220" s="14">
        <f t="shared" si="19"/>
        <v>-181.3843879173504</v>
      </c>
      <c r="Q220" s="14">
        <f t="shared" si="20"/>
        <v>1.0728154406486876</v>
      </c>
      <c r="R220" s="14">
        <f t="shared" si="21"/>
        <v>1.0728154406486876</v>
      </c>
      <c r="S220" s="29">
        <f>IF(R220&lt;'Grading Scale'!G$8,IF(R220&lt;'Grading Scale'!G$13,'Grading Scale'!E$13,IF(R220&lt;'Grading Scale'!G$12,'Grading Scale'!E$11,IF(R220&lt;'Grading Scale'!G$11,'Grading Scale'!E$9,IF(R220&lt;'Grading Scale'!G$10,'Grading Scale'!E$7,IF(R220&lt;'Grading Scale'!G$9,'Grading Scale'!E$5,'Grading Scale'!E$3))))),IF(R220&lt;'Grading Scale'!G$7,'Grading Scale'!B$13,IF(R220&lt;'Grading Scale'!G$6,'Grading Scale'!B$11,IF(R220&lt;'Grading Scale'!G$5,'Grading Scale'!B$9,IF(R220&lt;'Grading Scale'!G$4,'Grading Scale'!B$7,IF(R220&lt;'Grading Scale'!G$3,'Grading Scale'!B$5,'Grading Scale'!B$3))))))</f>
        <v>1</v>
      </c>
      <c r="T220" s="14">
        <f>Scores!B211</f>
        <v>0</v>
      </c>
      <c r="U220" s="14" t="str">
        <f>IF(S220&gt;='Grading Scale'!B$13,IF(S220='Grading Scale'!B$3,'Grading Scale'!C$3,IF(S220='Grading Scale'!B$5,'Grading Scale'!C$5,IF(S220='Grading Scale'!B$7,'Grading Scale'!C$7,IF(S220='Grading Scale'!B$9,'Grading Scale'!C$9,IF(S220='Grading Scale'!B$11,'Grading Scale'!C$11,'Grading Scale'!C$13))))),IF(S220='Grading Scale'!E$3,'Grading Scale'!F$3,IF(S220='Grading Scale'!E$5,'Grading Scale'!F$5,IF(S220='Grading Scale'!E$7,'Grading Scale'!F$7,IF(S220='Grading Scale'!E$9,'Grading Scale'!F$9,IF(S220='Grading Scale'!E$11,'Grading Scale'!F$11,'Grading Scale'!F$13))))))</f>
        <v>D    </v>
      </c>
      <c r="V220" s="14" t="str">
        <f t="shared" si="22"/>
        <v> </v>
      </c>
      <c r="W220" s="12"/>
      <c r="X220" s="11">
        <f t="shared" si="23"/>
      </c>
      <c r="Y220" s="11"/>
    </row>
    <row r="221" spans="1:25" s="3" customFormat="1" ht="12.75">
      <c r="A221" s="14">
        <f>Scores!A212</f>
        <v>0</v>
      </c>
      <c r="B221" s="14">
        <f>Scores!B212</f>
        <v>0</v>
      </c>
      <c r="C221" s="14">
        <f>Scores!C212</f>
        <v>0</v>
      </c>
      <c r="D221" s="14">
        <f>Scores!D212</f>
        <v>0</v>
      </c>
      <c r="E221" s="14">
        <f>Scores!E212</f>
        <v>0</v>
      </c>
      <c r="F221" s="14">
        <f>Scores!F212</f>
        <v>0</v>
      </c>
      <c r="G221" s="14">
        <f>Scores!G212</f>
        <v>0</v>
      </c>
      <c r="H221" s="14">
        <f>Scores!H212</f>
        <v>0</v>
      </c>
      <c r="I221" s="14">
        <f>Scores!I212</f>
        <v>0</v>
      </c>
      <c r="J221" s="14">
        <f>Scores!J212</f>
        <v>0</v>
      </c>
      <c r="K221" s="14">
        <f>Scores!K212</f>
        <v>0</v>
      </c>
      <c r="L221" s="14">
        <f>Scores!L212</f>
        <v>0</v>
      </c>
      <c r="M221" s="14">
        <f>Scores!M212</f>
        <v>0</v>
      </c>
      <c r="N221" s="14">
        <f>Scores!N212</f>
        <v>0</v>
      </c>
      <c r="O221" s="14">
        <f>Scores!O212</f>
        <v>0</v>
      </c>
      <c r="P221" s="14">
        <f t="shared" si="19"/>
        <v>-181.3843879173504</v>
      </c>
      <c r="Q221" s="14">
        <f t="shared" si="20"/>
        <v>1.0728154406486876</v>
      </c>
      <c r="R221" s="14">
        <f t="shared" si="21"/>
        <v>1.0728154406486876</v>
      </c>
      <c r="S221" s="29">
        <f>IF(R221&lt;'Grading Scale'!G$8,IF(R221&lt;'Grading Scale'!G$13,'Grading Scale'!E$13,IF(R221&lt;'Grading Scale'!G$12,'Grading Scale'!E$11,IF(R221&lt;'Grading Scale'!G$11,'Grading Scale'!E$9,IF(R221&lt;'Grading Scale'!G$10,'Grading Scale'!E$7,IF(R221&lt;'Grading Scale'!G$9,'Grading Scale'!E$5,'Grading Scale'!E$3))))),IF(R221&lt;'Grading Scale'!G$7,'Grading Scale'!B$13,IF(R221&lt;'Grading Scale'!G$6,'Grading Scale'!B$11,IF(R221&lt;'Grading Scale'!G$5,'Grading Scale'!B$9,IF(R221&lt;'Grading Scale'!G$4,'Grading Scale'!B$7,IF(R221&lt;'Grading Scale'!G$3,'Grading Scale'!B$5,'Grading Scale'!B$3))))))</f>
        <v>1</v>
      </c>
      <c r="T221" s="14">
        <f>Scores!B212</f>
        <v>0</v>
      </c>
      <c r="U221" s="14" t="str">
        <f>IF(S221&gt;='Grading Scale'!B$13,IF(S221='Grading Scale'!B$3,'Grading Scale'!C$3,IF(S221='Grading Scale'!B$5,'Grading Scale'!C$5,IF(S221='Grading Scale'!B$7,'Grading Scale'!C$7,IF(S221='Grading Scale'!B$9,'Grading Scale'!C$9,IF(S221='Grading Scale'!B$11,'Grading Scale'!C$11,'Grading Scale'!C$13))))),IF(S221='Grading Scale'!E$3,'Grading Scale'!F$3,IF(S221='Grading Scale'!E$5,'Grading Scale'!F$5,IF(S221='Grading Scale'!E$7,'Grading Scale'!F$7,IF(S221='Grading Scale'!E$9,'Grading Scale'!F$9,IF(S221='Grading Scale'!E$11,'Grading Scale'!F$11,'Grading Scale'!F$13))))))</f>
        <v>D    </v>
      </c>
      <c r="V221" s="14" t="str">
        <f t="shared" si="22"/>
        <v> </v>
      </c>
      <c r="W221" s="12"/>
      <c r="X221" s="11">
        <f t="shared" si="23"/>
      </c>
      <c r="Y221" s="11"/>
    </row>
    <row r="222" spans="1:25" s="3" customFormat="1" ht="12.75">
      <c r="A222" s="14">
        <f>Scores!A213</f>
        <v>0</v>
      </c>
      <c r="B222" s="14">
        <f>Scores!B213</f>
        <v>0</v>
      </c>
      <c r="C222" s="14">
        <f>Scores!C213</f>
        <v>0</v>
      </c>
      <c r="D222" s="14">
        <f>Scores!D213</f>
        <v>0</v>
      </c>
      <c r="E222" s="14">
        <f>Scores!E213</f>
        <v>0</v>
      </c>
      <c r="F222" s="14">
        <f>Scores!F213</f>
        <v>0</v>
      </c>
      <c r="G222" s="14">
        <f>Scores!G213</f>
        <v>0</v>
      </c>
      <c r="H222" s="14">
        <f>Scores!H213</f>
        <v>0</v>
      </c>
      <c r="I222" s="14">
        <f>Scores!I213</f>
        <v>0</v>
      </c>
      <c r="J222" s="14">
        <f>Scores!J213</f>
        <v>0</v>
      </c>
      <c r="K222" s="14">
        <f>Scores!K213</f>
        <v>0</v>
      </c>
      <c r="L222" s="14">
        <f>Scores!L213</f>
        <v>0</v>
      </c>
      <c r="M222" s="14">
        <f>Scores!M213</f>
        <v>0</v>
      </c>
      <c r="N222" s="14">
        <f>Scores!N213</f>
        <v>0</v>
      </c>
      <c r="O222" s="14">
        <f>Scores!O213</f>
        <v>0</v>
      </c>
      <c r="P222" s="14">
        <f t="shared" si="19"/>
        <v>-181.3843879173504</v>
      </c>
      <c r="Q222" s="14">
        <f t="shared" si="20"/>
        <v>1.0728154406486876</v>
      </c>
      <c r="R222" s="14">
        <f t="shared" si="21"/>
        <v>1.0728154406486876</v>
      </c>
      <c r="S222" s="29">
        <f>IF(R222&lt;'Grading Scale'!G$8,IF(R222&lt;'Grading Scale'!G$13,'Grading Scale'!E$13,IF(R222&lt;'Grading Scale'!G$12,'Grading Scale'!E$11,IF(R222&lt;'Grading Scale'!G$11,'Grading Scale'!E$9,IF(R222&lt;'Grading Scale'!G$10,'Grading Scale'!E$7,IF(R222&lt;'Grading Scale'!G$9,'Grading Scale'!E$5,'Grading Scale'!E$3))))),IF(R222&lt;'Grading Scale'!G$7,'Grading Scale'!B$13,IF(R222&lt;'Grading Scale'!G$6,'Grading Scale'!B$11,IF(R222&lt;'Grading Scale'!G$5,'Grading Scale'!B$9,IF(R222&lt;'Grading Scale'!G$4,'Grading Scale'!B$7,IF(R222&lt;'Grading Scale'!G$3,'Grading Scale'!B$5,'Grading Scale'!B$3))))))</f>
        <v>1</v>
      </c>
      <c r="T222" s="14">
        <f>Scores!B213</f>
        <v>0</v>
      </c>
      <c r="U222" s="14" t="str">
        <f>IF(S222&gt;='Grading Scale'!B$13,IF(S222='Grading Scale'!B$3,'Grading Scale'!C$3,IF(S222='Grading Scale'!B$5,'Grading Scale'!C$5,IF(S222='Grading Scale'!B$7,'Grading Scale'!C$7,IF(S222='Grading Scale'!B$9,'Grading Scale'!C$9,IF(S222='Grading Scale'!B$11,'Grading Scale'!C$11,'Grading Scale'!C$13))))),IF(S222='Grading Scale'!E$3,'Grading Scale'!F$3,IF(S222='Grading Scale'!E$5,'Grading Scale'!F$5,IF(S222='Grading Scale'!E$7,'Grading Scale'!F$7,IF(S222='Grading Scale'!E$9,'Grading Scale'!F$9,IF(S222='Grading Scale'!E$11,'Grading Scale'!F$11,'Grading Scale'!F$13))))))</f>
        <v>D    </v>
      </c>
      <c r="V222" s="14" t="str">
        <f t="shared" si="22"/>
        <v> </v>
      </c>
      <c r="W222" s="12"/>
      <c r="X222" s="11">
        <f t="shared" si="23"/>
      </c>
      <c r="Y222" s="11"/>
    </row>
    <row r="223" spans="1:25" s="3" customFormat="1" ht="12.75">
      <c r="A223" s="14">
        <f>Scores!A214</f>
        <v>0</v>
      </c>
      <c r="B223" s="14">
        <f>Scores!B214</f>
        <v>0</v>
      </c>
      <c r="C223" s="14">
        <f>Scores!C214</f>
        <v>0</v>
      </c>
      <c r="D223" s="14">
        <f>Scores!D214</f>
        <v>0</v>
      </c>
      <c r="E223" s="14">
        <f>Scores!E214</f>
        <v>0</v>
      </c>
      <c r="F223" s="14">
        <f>Scores!F214</f>
        <v>0</v>
      </c>
      <c r="G223" s="14">
        <f>Scores!G214</f>
        <v>0</v>
      </c>
      <c r="H223" s="14">
        <f>Scores!H214</f>
        <v>0</v>
      </c>
      <c r="I223" s="14">
        <f>Scores!I214</f>
        <v>0</v>
      </c>
      <c r="J223" s="14">
        <f>Scores!J214</f>
        <v>0</v>
      </c>
      <c r="K223" s="14">
        <f>Scores!K214</f>
        <v>0</v>
      </c>
      <c r="L223" s="14">
        <f>Scores!L214</f>
        <v>0</v>
      </c>
      <c r="M223" s="14">
        <f>Scores!M214</f>
        <v>0</v>
      </c>
      <c r="N223" s="14">
        <f>Scores!N214</f>
        <v>0</v>
      </c>
      <c r="O223" s="14">
        <f>Scores!O214</f>
        <v>0</v>
      </c>
      <c r="P223" s="14">
        <f t="shared" si="19"/>
        <v>-181.3843879173504</v>
      </c>
      <c r="Q223" s="14">
        <f t="shared" si="20"/>
        <v>1.0728154406486876</v>
      </c>
      <c r="R223" s="14">
        <f t="shared" si="21"/>
        <v>1.0728154406486876</v>
      </c>
      <c r="S223" s="29">
        <f>IF(R223&lt;'Grading Scale'!G$8,IF(R223&lt;'Grading Scale'!G$13,'Grading Scale'!E$13,IF(R223&lt;'Grading Scale'!G$12,'Grading Scale'!E$11,IF(R223&lt;'Grading Scale'!G$11,'Grading Scale'!E$9,IF(R223&lt;'Grading Scale'!G$10,'Grading Scale'!E$7,IF(R223&lt;'Grading Scale'!G$9,'Grading Scale'!E$5,'Grading Scale'!E$3))))),IF(R223&lt;'Grading Scale'!G$7,'Grading Scale'!B$13,IF(R223&lt;'Grading Scale'!G$6,'Grading Scale'!B$11,IF(R223&lt;'Grading Scale'!G$5,'Grading Scale'!B$9,IF(R223&lt;'Grading Scale'!G$4,'Grading Scale'!B$7,IF(R223&lt;'Grading Scale'!G$3,'Grading Scale'!B$5,'Grading Scale'!B$3))))))</f>
        <v>1</v>
      </c>
      <c r="T223" s="14">
        <f>Scores!B214</f>
        <v>0</v>
      </c>
      <c r="U223" s="14" t="str">
        <f>IF(S223&gt;='Grading Scale'!B$13,IF(S223='Grading Scale'!B$3,'Grading Scale'!C$3,IF(S223='Grading Scale'!B$5,'Grading Scale'!C$5,IF(S223='Grading Scale'!B$7,'Grading Scale'!C$7,IF(S223='Grading Scale'!B$9,'Grading Scale'!C$9,IF(S223='Grading Scale'!B$11,'Grading Scale'!C$11,'Grading Scale'!C$13))))),IF(S223='Grading Scale'!E$3,'Grading Scale'!F$3,IF(S223='Grading Scale'!E$5,'Grading Scale'!F$5,IF(S223='Grading Scale'!E$7,'Grading Scale'!F$7,IF(S223='Grading Scale'!E$9,'Grading Scale'!F$9,IF(S223='Grading Scale'!E$11,'Grading Scale'!F$11,'Grading Scale'!F$13))))))</f>
        <v>D    </v>
      </c>
      <c r="V223" s="14" t="str">
        <f t="shared" si="22"/>
        <v> </v>
      </c>
      <c r="W223" s="12"/>
      <c r="X223" s="11">
        <f t="shared" si="23"/>
      </c>
      <c r="Y223" s="11"/>
    </row>
    <row r="224" spans="1:25" s="3" customFormat="1" ht="12.75">
      <c r="A224" s="14">
        <f>Scores!A215</f>
        <v>0</v>
      </c>
      <c r="B224" s="14">
        <f>Scores!B215</f>
        <v>0</v>
      </c>
      <c r="C224" s="14">
        <f>Scores!C215</f>
        <v>0</v>
      </c>
      <c r="D224" s="14">
        <f>Scores!D215</f>
        <v>0</v>
      </c>
      <c r="E224" s="14">
        <f>Scores!E215</f>
        <v>0</v>
      </c>
      <c r="F224" s="14">
        <f>Scores!F215</f>
        <v>0</v>
      </c>
      <c r="G224" s="14">
        <f>Scores!G215</f>
        <v>0</v>
      </c>
      <c r="H224" s="14">
        <f>Scores!H215</f>
        <v>0</v>
      </c>
      <c r="I224" s="14">
        <f>Scores!I215</f>
        <v>0</v>
      </c>
      <c r="J224" s="14">
        <f>Scores!J215</f>
        <v>0</v>
      </c>
      <c r="K224" s="14">
        <f>Scores!K215</f>
        <v>0</v>
      </c>
      <c r="L224" s="14">
        <f>Scores!L215</f>
        <v>0</v>
      </c>
      <c r="M224" s="14">
        <f>Scores!M215</f>
        <v>0</v>
      </c>
      <c r="N224" s="14">
        <f>Scores!N215</f>
        <v>0</v>
      </c>
      <c r="O224" s="14">
        <f>Scores!O215</f>
        <v>0</v>
      </c>
      <c r="P224" s="14">
        <f t="shared" si="19"/>
        <v>-181.3843879173504</v>
      </c>
      <c r="Q224" s="14">
        <f t="shared" si="20"/>
        <v>1.0728154406486876</v>
      </c>
      <c r="R224" s="14">
        <f t="shared" si="21"/>
        <v>1.0728154406486876</v>
      </c>
      <c r="S224" s="29">
        <f>IF(R224&lt;'Grading Scale'!G$8,IF(R224&lt;'Grading Scale'!G$13,'Grading Scale'!E$13,IF(R224&lt;'Grading Scale'!G$12,'Grading Scale'!E$11,IF(R224&lt;'Grading Scale'!G$11,'Grading Scale'!E$9,IF(R224&lt;'Grading Scale'!G$10,'Grading Scale'!E$7,IF(R224&lt;'Grading Scale'!G$9,'Grading Scale'!E$5,'Grading Scale'!E$3))))),IF(R224&lt;'Grading Scale'!G$7,'Grading Scale'!B$13,IF(R224&lt;'Grading Scale'!G$6,'Grading Scale'!B$11,IF(R224&lt;'Grading Scale'!G$5,'Grading Scale'!B$9,IF(R224&lt;'Grading Scale'!G$4,'Grading Scale'!B$7,IF(R224&lt;'Grading Scale'!G$3,'Grading Scale'!B$5,'Grading Scale'!B$3))))))</f>
        <v>1</v>
      </c>
      <c r="T224" s="14">
        <f>Scores!B215</f>
        <v>0</v>
      </c>
      <c r="U224" s="14" t="str">
        <f>IF(S224&gt;='Grading Scale'!B$13,IF(S224='Grading Scale'!B$3,'Grading Scale'!C$3,IF(S224='Grading Scale'!B$5,'Grading Scale'!C$5,IF(S224='Grading Scale'!B$7,'Grading Scale'!C$7,IF(S224='Grading Scale'!B$9,'Grading Scale'!C$9,IF(S224='Grading Scale'!B$11,'Grading Scale'!C$11,'Grading Scale'!C$13))))),IF(S224='Grading Scale'!E$3,'Grading Scale'!F$3,IF(S224='Grading Scale'!E$5,'Grading Scale'!F$5,IF(S224='Grading Scale'!E$7,'Grading Scale'!F$7,IF(S224='Grading Scale'!E$9,'Grading Scale'!F$9,IF(S224='Grading Scale'!E$11,'Grading Scale'!F$11,'Grading Scale'!F$13))))))</f>
        <v>D    </v>
      </c>
      <c r="V224" s="14" t="str">
        <f t="shared" si="22"/>
        <v> </v>
      </c>
      <c r="W224" s="12"/>
      <c r="X224" s="11">
        <f t="shared" si="23"/>
      </c>
      <c r="Y224" s="11"/>
    </row>
    <row r="225" spans="1:25" s="3" customFormat="1" ht="12.75">
      <c r="A225" s="14">
        <f>Scores!A216</f>
        <v>0</v>
      </c>
      <c r="B225" s="14">
        <f>Scores!B216</f>
        <v>0</v>
      </c>
      <c r="C225" s="14">
        <f>Scores!C216</f>
        <v>0</v>
      </c>
      <c r="D225" s="14">
        <f>Scores!D216</f>
        <v>0</v>
      </c>
      <c r="E225" s="14">
        <f>Scores!E216</f>
        <v>0</v>
      </c>
      <c r="F225" s="14">
        <f>Scores!F216</f>
        <v>0</v>
      </c>
      <c r="G225" s="14">
        <f>Scores!G216</f>
        <v>0</v>
      </c>
      <c r="H225" s="14">
        <f>Scores!H216</f>
        <v>0</v>
      </c>
      <c r="I225" s="14">
        <f>Scores!I216</f>
        <v>0</v>
      </c>
      <c r="J225" s="14">
        <f>Scores!J216</f>
        <v>0</v>
      </c>
      <c r="K225" s="14">
        <f>Scores!K216</f>
        <v>0</v>
      </c>
      <c r="L225" s="14">
        <f>Scores!L216</f>
        <v>0</v>
      </c>
      <c r="M225" s="14">
        <f>Scores!M216</f>
        <v>0</v>
      </c>
      <c r="N225" s="14">
        <f>Scores!N216</f>
        <v>0</v>
      </c>
      <c r="O225" s="14">
        <f>Scores!O216</f>
        <v>0</v>
      </c>
      <c r="P225" s="14">
        <f t="shared" si="19"/>
        <v>-181.3843879173504</v>
      </c>
      <c r="Q225" s="14">
        <f t="shared" si="20"/>
        <v>1.0728154406486876</v>
      </c>
      <c r="R225" s="14">
        <f t="shared" si="21"/>
        <v>1.0728154406486876</v>
      </c>
      <c r="S225" s="29">
        <f>IF(R225&lt;'Grading Scale'!G$8,IF(R225&lt;'Grading Scale'!G$13,'Grading Scale'!E$13,IF(R225&lt;'Grading Scale'!G$12,'Grading Scale'!E$11,IF(R225&lt;'Grading Scale'!G$11,'Grading Scale'!E$9,IF(R225&lt;'Grading Scale'!G$10,'Grading Scale'!E$7,IF(R225&lt;'Grading Scale'!G$9,'Grading Scale'!E$5,'Grading Scale'!E$3))))),IF(R225&lt;'Grading Scale'!G$7,'Grading Scale'!B$13,IF(R225&lt;'Grading Scale'!G$6,'Grading Scale'!B$11,IF(R225&lt;'Grading Scale'!G$5,'Grading Scale'!B$9,IF(R225&lt;'Grading Scale'!G$4,'Grading Scale'!B$7,IF(R225&lt;'Grading Scale'!G$3,'Grading Scale'!B$5,'Grading Scale'!B$3))))))</f>
        <v>1</v>
      </c>
      <c r="T225" s="14">
        <f>Scores!B216</f>
        <v>0</v>
      </c>
      <c r="U225" s="14" t="str">
        <f>IF(S225&gt;='Grading Scale'!B$13,IF(S225='Grading Scale'!B$3,'Grading Scale'!C$3,IF(S225='Grading Scale'!B$5,'Grading Scale'!C$5,IF(S225='Grading Scale'!B$7,'Grading Scale'!C$7,IF(S225='Grading Scale'!B$9,'Grading Scale'!C$9,IF(S225='Grading Scale'!B$11,'Grading Scale'!C$11,'Grading Scale'!C$13))))),IF(S225='Grading Scale'!E$3,'Grading Scale'!F$3,IF(S225='Grading Scale'!E$5,'Grading Scale'!F$5,IF(S225='Grading Scale'!E$7,'Grading Scale'!F$7,IF(S225='Grading Scale'!E$9,'Grading Scale'!F$9,IF(S225='Grading Scale'!E$11,'Grading Scale'!F$11,'Grading Scale'!F$13))))))</f>
        <v>D    </v>
      </c>
      <c r="V225" s="14" t="str">
        <f t="shared" si="22"/>
        <v> </v>
      </c>
      <c r="W225" s="12"/>
      <c r="X225" s="11">
        <f t="shared" si="23"/>
      </c>
      <c r="Y225" s="11"/>
    </row>
    <row r="226" spans="1:25" s="3" customFormat="1" ht="12.75">
      <c r="A226" s="14">
        <f>Scores!A217</f>
        <v>0</v>
      </c>
      <c r="B226" s="14">
        <f>Scores!B217</f>
        <v>0</v>
      </c>
      <c r="C226" s="14">
        <f>Scores!C217</f>
        <v>0</v>
      </c>
      <c r="D226" s="14">
        <f>Scores!D217</f>
        <v>0</v>
      </c>
      <c r="E226" s="14">
        <f>Scores!E217</f>
        <v>0</v>
      </c>
      <c r="F226" s="14">
        <f>Scores!F217</f>
        <v>0</v>
      </c>
      <c r="G226" s="14">
        <f>Scores!G217</f>
        <v>0</v>
      </c>
      <c r="H226" s="14">
        <f>Scores!H217</f>
        <v>0</v>
      </c>
      <c r="I226" s="14">
        <f>Scores!I217</f>
        <v>0</v>
      </c>
      <c r="J226" s="14">
        <f>Scores!J217</f>
        <v>0</v>
      </c>
      <c r="K226" s="14">
        <f>Scores!K217</f>
        <v>0</v>
      </c>
      <c r="L226" s="14">
        <f>Scores!L217</f>
        <v>0</v>
      </c>
      <c r="M226" s="14">
        <f>Scores!M217</f>
        <v>0</v>
      </c>
      <c r="N226" s="14">
        <f>Scores!N217</f>
        <v>0</v>
      </c>
      <c r="O226" s="14">
        <f>Scores!O217</f>
        <v>0</v>
      </c>
      <c r="P226" s="14">
        <f t="shared" si="19"/>
        <v>-181.3843879173504</v>
      </c>
      <c r="Q226" s="14">
        <f t="shared" si="20"/>
        <v>1.0728154406486876</v>
      </c>
      <c r="R226" s="14">
        <f t="shared" si="21"/>
        <v>1.0728154406486876</v>
      </c>
      <c r="S226" s="29">
        <f>IF(R226&lt;'Grading Scale'!G$8,IF(R226&lt;'Grading Scale'!G$13,'Grading Scale'!E$13,IF(R226&lt;'Grading Scale'!G$12,'Grading Scale'!E$11,IF(R226&lt;'Grading Scale'!G$11,'Grading Scale'!E$9,IF(R226&lt;'Grading Scale'!G$10,'Grading Scale'!E$7,IF(R226&lt;'Grading Scale'!G$9,'Grading Scale'!E$5,'Grading Scale'!E$3))))),IF(R226&lt;'Grading Scale'!G$7,'Grading Scale'!B$13,IF(R226&lt;'Grading Scale'!G$6,'Grading Scale'!B$11,IF(R226&lt;'Grading Scale'!G$5,'Grading Scale'!B$9,IF(R226&lt;'Grading Scale'!G$4,'Grading Scale'!B$7,IF(R226&lt;'Grading Scale'!G$3,'Grading Scale'!B$5,'Grading Scale'!B$3))))))</f>
        <v>1</v>
      </c>
      <c r="T226" s="14">
        <f>Scores!B217</f>
        <v>0</v>
      </c>
      <c r="U226" s="14" t="str">
        <f>IF(S226&gt;='Grading Scale'!B$13,IF(S226='Grading Scale'!B$3,'Grading Scale'!C$3,IF(S226='Grading Scale'!B$5,'Grading Scale'!C$5,IF(S226='Grading Scale'!B$7,'Grading Scale'!C$7,IF(S226='Grading Scale'!B$9,'Grading Scale'!C$9,IF(S226='Grading Scale'!B$11,'Grading Scale'!C$11,'Grading Scale'!C$13))))),IF(S226='Grading Scale'!E$3,'Grading Scale'!F$3,IF(S226='Grading Scale'!E$5,'Grading Scale'!F$5,IF(S226='Grading Scale'!E$7,'Grading Scale'!F$7,IF(S226='Grading Scale'!E$9,'Grading Scale'!F$9,IF(S226='Grading Scale'!E$11,'Grading Scale'!F$11,'Grading Scale'!F$13))))))</f>
        <v>D    </v>
      </c>
      <c r="V226" s="14" t="str">
        <f t="shared" si="22"/>
        <v> </v>
      </c>
      <c r="W226" s="12"/>
      <c r="X226" s="11">
        <f t="shared" si="23"/>
      </c>
      <c r="Y226" s="11"/>
    </row>
    <row r="227" spans="1:25" s="3" customFormat="1" ht="12.75">
      <c r="A227" s="14">
        <f>Scores!A218</f>
        <v>0</v>
      </c>
      <c r="B227" s="14">
        <f>Scores!B218</f>
        <v>0</v>
      </c>
      <c r="C227" s="14">
        <f>Scores!C218</f>
        <v>0</v>
      </c>
      <c r="D227" s="14">
        <f>Scores!D218</f>
        <v>0</v>
      </c>
      <c r="E227" s="14">
        <f>Scores!E218</f>
        <v>0</v>
      </c>
      <c r="F227" s="14">
        <f>Scores!F218</f>
        <v>0</v>
      </c>
      <c r="G227" s="14">
        <f>Scores!G218</f>
        <v>0</v>
      </c>
      <c r="H227" s="14">
        <f>Scores!H218</f>
        <v>0</v>
      </c>
      <c r="I227" s="14">
        <f>Scores!I218</f>
        <v>0</v>
      </c>
      <c r="J227" s="14">
        <f>Scores!J218</f>
        <v>0</v>
      </c>
      <c r="K227" s="14">
        <f>Scores!K218</f>
        <v>0</v>
      </c>
      <c r="L227" s="14">
        <f>Scores!L218</f>
        <v>0</v>
      </c>
      <c r="M227" s="14">
        <f>Scores!M218</f>
        <v>0</v>
      </c>
      <c r="N227" s="14">
        <f>Scores!N218</f>
        <v>0</v>
      </c>
      <c r="O227" s="14">
        <f>Scores!O218</f>
        <v>0</v>
      </c>
      <c r="P227" s="14">
        <f t="shared" si="19"/>
        <v>-181.3843879173504</v>
      </c>
      <c r="Q227" s="14">
        <f t="shared" si="20"/>
        <v>1.0728154406486876</v>
      </c>
      <c r="R227" s="14">
        <f t="shared" si="21"/>
        <v>1.0728154406486876</v>
      </c>
      <c r="S227" s="29">
        <f>IF(R227&lt;'Grading Scale'!G$8,IF(R227&lt;'Grading Scale'!G$13,'Grading Scale'!E$13,IF(R227&lt;'Grading Scale'!G$12,'Grading Scale'!E$11,IF(R227&lt;'Grading Scale'!G$11,'Grading Scale'!E$9,IF(R227&lt;'Grading Scale'!G$10,'Grading Scale'!E$7,IF(R227&lt;'Grading Scale'!G$9,'Grading Scale'!E$5,'Grading Scale'!E$3))))),IF(R227&lt;'Grading Scale'!G$7,'Grading Scale'!B$13,IF(R227&lt;'Grading Scale'!G$6,'Grading Scale'!B$11,IF(R227&lt;'Grading Scale'!G$5,'Grading Scale'!B$9,IF(R227&lt;'Grading Scale'!G$4,'Grading Scale'!B$7,IF(R227&lt;'Grading Scale'!G$3,'Grading Scale'!B$5,'Grading Scale'!B$3))))))</f>
        <v>1</v>
      </c>
      <c r="T227" s="14">
        <f>Scores!B218</f>
        <v>0</v>
      </c>
      <c r="U227" s="14" t="str">
        <f>IF(S227&gt;='Grading Scale'!B$13,IF(S227='Grading Scale'!B$3,'Grading Scale'!C$3,IF(S227='Grading Scale'!B$5,'Grading Scale'!C$5,IF(S227='Grading Scale'!B$7,'Grading Scale'!C$7,IF(S227='Grading Scale'!B$9,'Grading Scale'!C$9,IF(S227='Grading Scale'!B$11,'Grading Scale'!C$11,'Grading Scale'!C$13))))),IF(S227='Grading Scale'!E$3,'Grading Scale'!F$3,IF(S227='Grading Scale'!E$5,'Grading Scale'!F$5,IF(S227='Grading Scale'!E$7,'Grading Scale'!F$7,IF(S227='Grading Scale'!E$9,'Grading Scale'!F$9,IF(S227='Grading Scale'!E$11,'Grading Scale'!F$11,'Grading Scale'!F$13))))))</f>
        <v>D    </v>
      </c>
      <c r="V227" s="14" t="str">
        <f t="shared" si="22"/>
        <v> </v>
      </c>
      <c r="W227" s="12"/>
      <c r="X227" s="11">
        <f t="shared" si="23"/>
      </c>
      <c r="Y227" s="11"/>
    </row>
    <row r="228" spans="1:25" s="3" customFormat="1" ht="12.75">
      <c r="A228" s="14">
        <f>Scores!A219</f>
        <v>0</v>
      </c>
      <c r="B228" s="14">
        <f>Scores!B219</f>
        <v>0</v>
      </c>
      <c r="C228" s="14">
        <f>Scores!C219</f>
        <v>0</v>
      </c>
      <c r="D228" s="14">
        <f>Scores!D219</f>
        <v>0</v>
      </c>
      <c r="E228" s="14">
        <f>Scores!E219</f>
        <v>0</v>
      </c>
      <c r="F228" s="14">
        <f>Scores!F219</f>
        <v>0</v>
      </c>
      <c r="G228" s="14">
        <f>Scores!G219</f>
        <v>0</v>
      </c>
      <c r="H228" s="14">
        <f>Scores!H219</f>
        <v>0</v>
      </c>
      <c r="I228" s="14">
        <f>Scores!I219</f>
        <v>0</v>
      </c>
      <c r="J228" s="14">
        <f>Scores!J219</f>
        <v>0</v>
      </c>
      <c r="K228" s="14">
        <f>Scores!K219</f>
        <v>0</v>
      </c>
      <c r="L228" s="14">
        <f>Scores!L219</f>
        <v>0</v>
      </c>
      <c r="M228" s="14">
        <f>Scores!M219</f>
        <v>0</v>
      </c>
      <c r="N228" s="14">
        <f>Scores!N219</f>
        <v>0</v>
      </c>
      <c r="O228" s="14">
        <f>Scores!O219</f>
        <v>0</v>
      </c>
      <c r="P228" s="14">
        <f t="shared" si="19"/>
        <v>-181.3843879173504</v>
      </c>
      <c r="Q228" s="14">
        <f t="shared" si="20"/>
        <v>1.0728154406486876</v>
      </c>
      <c r="R228" s="14">
        <f t="shared" si="21"/>
        <v>1.0728154406486876</v>
      </c>
      <c r="S228" s="29">
        <f>IF(R228&lt;'Grading Scale'!G$8,IF(R228&lt;'Grading Scale'!G$13,'Grading Scale'!E$13,IF(R228&lt;'Grading Scale'!G$12,'Grading Scale'!E$11,IF(R228&lt;'Grading Scale'!G$11,'Grading Scale'!E$9,IF(R228&lt;'Grading Scale'!G$10,'Grading Scale'!E$7,IF(R228&lt;'Grading Scale'!G$9,'Grading Scale'!E$5,'Grading Scale'!E$3))))),IF(R228&lt;'Grading Scale'!G$7,'Grading Scale'!B$13,IF(R228&lt;'Grading Scale'!G$6,'Grading Scale'!B$11,IF(R228&lt;'Grading Scale'!G$5,'Grading Scale'!B$9,IF(R228&lt;'Grading Scale'!G$4,'Grading Scale'!B$7,IF(R228&lt;'Grading Scale'!G$3,'Grading Scale'!B$5,'Grading Scale'!B$3))))))</f>
        <v>1</v>
      </c>
      <c r="T228" s="14">
        <f>Scores!B219</f>
        <v>0</v>
      </c>
      <c r="U228" s="14" t="str">
        <f>IF(S228&gt;='Grading Scale'!B$13,IF(S228='Grading Scale'!B$3,'Grading Scale'!C$3,IF(S228='Grading Scale'!B$5,'Grading Scale'!C$5,IF(S228='Grading Scale'!B$7,'Grading Scale'!C$7,IF(S228='Grading Scale'!B$9,'Grading Scale'!C$9,IF(S228='Grading Scale'!B$11,'Grading Scale'!C$11,'Grading Scale'!C$13))))),IF(S228='Grading Scale'!E$3,'Grading Scale'!F$3,IF(S228='Grading Scale'!E$5,'Grading Scale'!F$5,IF(S228='Grading Scale'!E$7,'Grading Scale'!F$7,IF(S228='Grading Scale'!E$9,'Grading Scale'!F$9,IF(S228='Grading Scale'!E$11,'Grading Scale'!F$11,'Grading Scale'!F$13))))))</f>
        <v>D    </v>
      </c>
      <c r="V228" s="14" t="str">
        <f t="shared" si="22"/>
        <v> </v>
      </c>
      <c r="W228" s="12"/>
      <c r="X228" s="11">
        <f t="shared" si="23"/>
      </c>
      <c r="Y228" s="11"/>
    </row>
    <row r="229" spans="1:25" s="3" customFormat="1" ht="12.75">
      <c r="A229" s="14">
        <f>Scores!A220</f>
        <v>0</v>
      </c>
      <c r="B229" s="14">
        <f>Scores!B220</f>
        <v>0</v>
      </c>
      <c r="C229" s="14">
        <f>Scores!C220</f>
        <v>0</v>
      </c>
      <c r="D229" s="14">
        <f>Scores!D220</f>
        <v>0</v>
      </c>
      <c r="E229" s="14">
        <f>Scores!E220</f>
        <v>0</v>
      </c>
      <c r="F229" s="14">
        <f>Scores!F220</f>
        <v>0</v>
      </c>
      <c r="G229" s="14">
        <f>Scores!G220</f>
        <v>0</v>
      </c>
      <c r="H229" s="14">
        <f>Scores!H220</f>
        <v>0</v>
      </c>
      <c r="I229" s="14">
        <f>Scores!I220</f>
        <v>0</v>
      </c>
      <c r="J229" s="14">
        <f>Scores!J220</f>
        <v>0</v>
      </c>
      <c r="K229" s="14">
        <f>Scores!K220</f>
        <v>0</v>
      </c>
      <c r="L229" s="14">
        <f>Scores!L220</f>
        <v>0</v>
      </c>
      <c r="M229" s="14">
        <f>Scores!M220</f>
        <v>0</v>
      </c>
      <c r="N229" s="14">
        <f>Scores!N220</f>
        <v>0</v>
      </c>
      <c r="O229" s="14">
        <f>Scores!O220</f>
        <v>0</v>
      </c>
      <c r="P229" s="14">
        <f t="shared" si="19"/>
        <v>-181.3843879173504</v>
      </c>
      <c r="Q229" s="14">
        <f t="shared" si="20"/>
        <v>1.0728154406486876</v>
      </c>
      <c r="R229" s="14">
        <f t="shared" si="21"/>
        <v>1.0728154406486876</v>
      </c>
      <c r="S229" s="29">
        <f>IF(R229&lt;'Grading Scale'!G$8,IF(R229&lt;'Grading Scale'!G$13,'Grading Scale'!E$13,IF(R229&lt;'Grading Scale'!G$12,'Grading Scale'!E$11,IF(R229&lt;'Grading Scale'!G$11,'Grading Scale'!E$9,IF(R229&lt;'Grading Scale'!G$10,'Grading Scale'!E$7,IF(R229&lt;'Grading Scale'!G$9,'Grading Scale'!E$5,'Grading Scale'!E$3))))),IF(R229&lt;'Grading Scale'!G$7,'Grading Scale'!B$13,IF(R229&lt;'Grading Scale'!G$6,'Grading Scale'!B$11,IF(R229&lt;'Grading Scale'!G$5,'Grading Scale'!B$9,IF(R229&lt;'Grading Scale'!G$4,'Grading Scale'!B$7,IF(R229&lt;'Grading Scale'!G$3,'Grading Scale'!B$5,'Grading Scale'!B$3))))))</f>
        <v>1</v>
      </c>
      <c r="T229" s="14">
        <f>Scores!B220</f>
        <v>0</v>
      </c>
      <c r="U229" s="14" t="str">
        <f>IF(S229&gt;='Grading Scale'!B$13,IF(S229='Grading Scale'!B$3,'Grading Scale'!C$3,IF(S229='Grading Scale'!B$5,'Grading Scale'!C$5,IF(S229='Grading Scale'!B$7,'Grading Scale'!C$7,IF(S229='Grading Scale'!B$9,'Grading Scale'!C$9,IF(S229='Grading Scale'!B$11,'Grading Scale'!C$11,'Grading Scale'!C$13))))),IF(S229='Grading Scale'!E$3,'Grading Scale'!F$3,IF(S229='Grading Scale'!E$5,'Grading Scale'!F$5,IF(S229='Grading Scale'!E$7,'Grading Scale'!F$7,IF(S229='Grading Scale'!E$9,'Grading Scale'!F$9,IF(S229='Grading Scale'!E$11,'Grading Scale'!F$11,'Grading Scale'!F$13))))))</f>
        <v>D    </v>
      </c>
      <c r="V229" s="14" t="str">
        <f t="shared" si="22"/>
        <v> </v>
      </c>
      <c r="W229" s="12"/>
      <c r="X229" s="11">
        <f t="shared" si="23"/>
      </c>
      <c r="Y229" s="11"/>
    </row>
    <row r="230" spans="1:25" s="3" customFormat="1" ht="12.75">
      <c r="A230" s="14">
        <f>Scores!A221</f>
        <v>0</v>
      </c>
      <c r="B230" s="14">
        <f>Scores!B221</f>
        <v>0</v>
      </c>
      <c r="C230" s="14">
        <f>Scores!C221</f>
        <v>0</v>
      </c>
      <c r="D230" s="14">
        <f>Scores!D221</f>
        <v>0</v>
      </c>
      <c r="E230" s="14">
        <f>Scores!E221</f>
        <v>0</v>
      </c>
      <c r="F230" s="14">
        <f>Scores!F221</f>
        <v>0</v>
      </c>
      <c r="G230" s="14">
        <f>Scores!G221</f>
        <v>0</v>
      </c>
      <c r="H230" s="14">
        <f>Scores!H221</f>
        <v>0</v>
      </c>
      <c r="I230" s="14">
        <f>Scores!I221</f>
        <v>0</v>
      </c>
      <c r="J230" s="14">
        <f>Scores!J221</f>
        <v>0</v>
      </c>
      <c r="K230" s="14">
        <f>Scores!K221</f>
        <v>0</v>
      </c>
      <c r="L230" s="14">
        <f>Scores!L221</f>
        <v>0</v>
      </c>
      <c r="M230" s="14">
        <f>Scores!M221</f>
        <v>0</v>
      </c>
      <c r="N230" s="14">
        <f>Scores!N221</f>
        <v>0</v>
      </c>
      <c r="O230" s="14">
        <f>Scores!O221</f>
        <v>0</v>
      </c>
      <c r="P230" s="14">
        <f t="shared" si="19"/>
        <v>-181.3843879173504</v>
      </c>
      <c r="Q230" s="14">
        <f t="shared" si="20"/>
        <v>1.0728154406486876</v>
      </c>
      <c r="R230" s="14">
        <f t="shared" si="21"/>
        <v>1.0728154406486876</v>
      </c>
      <c r="S230" s="29">
        <f>IF(R230&lt;'Grading Scale'!G$8,IF(R230&lt;'Grading Scale'!G$13,'Grading Scale'!E$13,IF(R230&lt;'Grading Scale'!G$12,'Grading Scale'!E$11,IF(R230&lt;'Grading Scale'!G$11,'Grading Scale'!E$9,IF(R230&lt;'Grading Scale'!G$10,'Grading Scale'!E$7,IF(R230&lt;'Grading Scale'!G$9,'Grading Scale'!E$5,'Grading Scale'!E$3))))),IF(R230&lt;'Grading Scale'!G$7,'Grading Scale'!B$13,IF(R230&lt;'Grading Scale'!G$6,'Grading Scale'!B$11,IF(R230&lt;'Grading Scale'!G$5,'Grading Scale'!B$9,IF(R230&lt;'Grading Scale'!G$4,'Grading Scale'!B$7,IF(R230&lt;'Grading Scale'!G$3,'Grading Scale'!B$5,'Grading Scale'!B$3))))))</f>
        <v>1</v>
      </c>
      <c r="T230" s="14">
        <f>Scores!B221</f>
        <v>0</v>
      </c>
      <c r="U230" s="14" t="str">
        <f>IF(S230&gt;='Grading Scale'!B$13,IF(S230='Grading Scale'!B$3,'Grading Scale'!C$3,IF(S230='Grading Scale'!B$5,'Grading Scale'!C$5,IF(S230='Grading Scale'!B$7,'Grading Scale'!C$7,IF(S230='Grading Scale'!B$9,'Grading Scale'!C$9,IF(S230='Grading Scale'!B$11,'Grading Scale'!C$11,'Grading Scale'!C$13))))),IF(S230='Grading Scale'!E$3,'Grading Scale'!F$3,IF(S230='Grading Scale'!E$5,'Grading Scale'!F$5,IF(S230='Grading Scale'!E$7,'Grading Scale'!F$7,IF(S230='Grading Scale'!E$9,'Grading Scale'!F$9,IF(S230='Grading Scale'!E$11,'Grading Scale'!F$11,'Grading Scale'!F$13))))))</f>
        <v>D    </v>
      </c>
      <c r="V230" s="14" t="str">
        <f t="shared" si="22"/>
        <v> </v>
      </c>
      <c r="W230" s="12"/>
      <c r="X230" s="11">
        <f t="shared" si="23"/>
      </c>
      <c r="Y230" s="11"/>
    </row>
    <row r="231" spans="1:25" s="3" customFormat="1" ht="12.75">
      <c r="A231" s="14">
        <f>Scores!A222</f>
        <v>0</v>
      </c>
      <c r="B231" s="14">
        <f>Scores!B222</f>
        <v>0</v>
      </c>
      <c r="C231" s="14">
        <f>Scores!C222</f>
        <v>0</v>
      </c>
      <c r="D231" s="14">
        <f>Scores!D222</f>
        <v>0</v>
      </c>
      <c r="E231" s="14">
        <f>Scores!E222</f>
        <v>0</v>
      </c>
      <c r="F231" s="14">
        <f>Scores!F222</f>
        <v>0</v>
      </c>
      <c r="G231" s="14">
        <f>Scores!G222</f>
        <v>0</v>
      </c>
      <c r="H231" s="14">
        <f>Scores!H222</f>
        <v>0</v>
      </c>
      <c r="I231" s="14">
        <f>Scores!I222</f>
        <v>0</v>
      </c>
      <c r="J231" s="14">
        <f>Scores!J222</f>
        <v>0</v>
      </c>
      <c r="K231" s="14">
        <f>Scores!K222</f>
        <v>0</v>
      </c>
      <c r="L231" s="14">
        <f>Scores!L222</f>
        <v>0</v>
      </c>
      <c r="M231" s="14">
        <f>Scores!M222</f>
        <v>0</v>
      </c>
      <c r="N231" s="14">
        <f>Scores!N222</f>
        <v>0</v>
      </c>
      <c r="O231" s="14">
        <f>Scores!O222</f>
        <v>0</v>
      </c>
      <c r="P231" s="14">
        <f t="shared" si="19"/>
        <v>-181.3843879173504</v>
      </c>
      <c r="Q231" s="14">
        <f t="shared" si="20"/>
        <v>1.0728154406486876</v>
      </c>
      <c r="R231" s="14">
        <f t="shared" si="21"/>
        <v>1.0728154406486876</v>
      </c>
      <c r="S231" s="29">
        <f>IF(R231&lt;'Grading Scale'!G$8,IF(R231&lt;'Grading Scale'!G$13,'Grading Scale'!E$13,IF(R231&lt;'Grading Scale'!G$12,'Grading Scale'!E$11,IF(R231&lt;'Grading Scale'!G$11,'Grading Scale'!E$9,IF(R231&lt;'Grading Scale'!G$10,'Grading Scale'!E$7,IF(R231&lt;'Grading Scale'!G$9,'Grading Scale'!E$5,'Grading Scale'!E$3))))),IF(R231&lt;'Grading Scale'!G$7,'Grading Scale'!B$13,IF(R231&lt;'Grading Scale'!G$6,'Grading Scale'!B$11,IF(R231&lt;'Grading Scale'!G$5,'Grading Scale'!B$9,IF(R231&lt;'Grading Scale'!G$4,'Grading Scale'!B$7,IF(R231&lt;'Grading Scale'!G$3,'Grading Scale'!B$5,'Grading Scale'!B$3))))))</f>
        <v>1</v>
      </c>
      <c r="T231" s="14">
        <f>Scores!B222</f>
        <v>0</v>
      </c>
      <c r="U231" s="14" t="str">
        <f>IF(S231&gt;='Grading Scale'!B$13,IF(S231='Grading Scale'!B$3,'Grading Scale'!C$3,IF(S231='Grading Scale'!B$5,'Grading Scale'!C$5,IF(S231='Grading Scale'!B$7,'Grading Scale'!C$7,IF(S231='Grading Scale'!B$9,'Grading Scale'!C$9,IF(S231='Grading Scale'!B$11,'Grading Scale'!C$11,'Grading Scale'!C$13))))),IF(S231='Grading Scale'!E$3,'Grading Scale'!F$3,IF(S231='Grading Scale'!E$5,'Grading Scale'!F$5,IF(S231='Grading Scale'!E$7,'Grading Scale'!F$7,IF(S231='Grading Scale'!E$9,'Grading Scale'!F$9,IF(S231='Grading Scale'!E$11,'Grading Scale'!F$11,'Grading Scale'!F$13))))))</f>
        <v>D    </v>
      </c>
      <c r="V231" s="14" t="str">
        <f t="shared" si="22"/>
        <v> </v>
      </c>
      <c r="W231" s="12"/>
      <c r="X231" s="11">
        <f t="shared" si="23"/>
      </c>
      <c r="Y231" s="11"/>
    </row>
    <row r="232" spans="1:25" s="3" customFormat="1" ht="12.75">
      <c r="A232" s="14">
        <f>Scores!A223</f>
        <v>0</v>
      </c>
      <c r="B232" s="14">
        <f>Scores!B223</f>
        <v>0</v>
      </c>
      <c r="C232" s="14">
        <f>Scores!C223</f>
        <v>0</v>
      </c>
      <c r="D232" s="14">
        <f>Scores!D223</f>
        <v>0</v>
      </c>
      <c r="E232" s="14">
        <f>Scores!E223</f>
        <v>0</v>
      </c>
      <c r="F232" s="14">
        <f>Scores!F223</f>
        <v>0</v>
      </c>
      <c r="G232" s="14">
        <f>Scores!G223</f>
        <v>0</v>
      </c>
      <c r="H232" s="14">
        <f>Scores!H223</f>
        <v>0</v>
      </c>
      <c r="I232" s="14">
        <f>Scores!I223</f>
        <v>0</v>
      </c>
      <c r="J232" s="14">
        <f>Scores!J223</f>
        <v>0</v>
      </c>
      <c r="K232" s="14">
        <f>Scores!K223</f>
        <v>0</v>
      </c>
      <c r="L232" s="14">
        <f>Scores!L223</f>
        <v>0</v>
      </c>
      <c r="M232" s="14">
        <f>Scores!M223</f>
        <v>0</v>
      </c>
      <c r="N232" s="14">
        <f>Scores!N223</f>
        <v>0</v>
      </c>
      <c r="O232" s="14">
        <f>Scores!O223</f>
        <v>0</v>
      </c>
      <c r="P232" s="14">
        <f t="shared" si="19"/>
        <v>-181.3843879173504</v>
      </c>
      <c r="Q232" s="14">
        <f t="shared" si="20"/>
        <v>1.0728154406486876</v>
      </c>
      <c r="R232" s="14">
        <f t="shared" si="21"/>
        <v>1.0728154406486876</v>
      </c>
      <c r="S232" s="29">
        <f>IF(R232&lt;'Grading Scale'!G$8,IF(R232&lt;'Grading Scale'!G$13,'Grading Scale'!E$13,IF(R232&lt;'Grading Scale'!G$12,'Grading Scale'!E$11,IF(R232&lt;'Grading Scale'!G$11,'Grading Scale'!E$9,IF(R232&lt;'Grading Scale'!G$10,'Grading Scale'!E$7,IF(R232&lt;'Grading Scale'!G$9,'Grading Scale'!E$5,'Grading Scale'!E$3))))),IF(R232&lt;'Grading Scale'!G$7,'Grading Scale'!B$13,IF(R232&lt;'Grading Scale'!G$6,'Grading Scale'!B$11,IF(R232&lt;'Grading Scale'!G$5,'Grading Scale'!B$9,IF(R232&lt;'Grading Scale'!G$4,'Grading Scale'!B$7,IF(R232&lt;'Grading Scale'!G$3,'Grading Scale'!B$5,'Grading Scale'!B$3))))))</f>
        <v>1</v>
      </c>
      <c r="T232" s="14">
        <f>Scores!B223</f>
        <v>0</v>
      </c>
      <c r="U232" s="14" t="str">
        <f>IF(S232&gt;='Grading Scale'!B$13,IF(S232='Grading Scale'!B$3,'Grading Scale'!C$3,IF(S232='Grading Scale'!B$5,'Grading Scale'!C$5,IF(S232='Grading Scale'!B$7,'Grading Scale'!C$7,IF(S232='Grading Scale'!B$9,'Grading Scale'!C$9,IF(S232='Grading Scale'!B$11,'Grading Scale'!C$11,'Grading Scale'!C$13))))),IF(S232='Grading Scale'!E$3,'Grading Scale'!F$3,IF(S232='Grading Scale'!E$5,'Grading Scale'!F$5,IF(S232='Grading Scale'!E$7,'Grading Scale'!F$7,IF(S232='Grading Scale'!E$9,'Grading Scale'!F$9,IF(S232='Grading Scale'!E$11,'Grading Scale'!F$11,'Grading Scale'!F$13))))))</f>
        <v>D    </v>
      </c>
      <c r="V232" s="14" t="str">
        <f t="shared" si="22"/>
        <v> </v>
      </c>
      <c r="W232" s="12"/>
      <c r="X232" s="11">
        <f t="shared" si="23"/>
      </c>
      <c r="Y232" s="11"/>
    </row>
    <row r="233" spans="1:25" s="3" customFormat="1" ht="12.75">
      <c r="A233" s="14">
        <f>Scores!A224</f>
        <v>0</v>
      </c>
      <c r="B233" s="14">
        <f>Scores!B224</f>
        <v>0</v>
      </c>
      <c r="C233" s="14">
        <f>Scores!C224</f>
        <v>0</v>
      </c>
      <c r="D233" s="14">
        <f>Scores!D224</f>
        <v>0</v>
      </c>
      <c r="E233" s="14">
        <f>Scores!E224</f>
        <v>0</v>
      </c>
      <c r="F233" s="14">
        <f>Scores!F224</f>
        <v>0</v>
      </c>
      <c r="G233" s="14">
        <f>Scores!G224</f>
        <v>0</v>
      </c>
      <c r="H233" s="14">
        <f>Scores!H224</f>
        <v>0</v>
      </c>
      <c r="I233" s="14">
        <f>Scores!I224</f>
        <v>0</v>
      </c>
      <c r="J233" s="14">
        <f>Scores!J224</f>
        <v>0</v>
      </c>
      <c r="K233" s="14">
        <f>Scores!K224</f>
        <v>0</v>
      </c>
      <c r="L233" s="14">
        <f>Scores!L224</f>
        <v>0</v>
      </c>
      <c r="M233" s="14">
        <f>Scores!M224</f>
        <v>0</v>
      </c>
      <c r="N233" s="14">
        <f>Scores!N224</f>
        <v>0</v>
      </c>
      <c r="O233" s="14">
        <f>Scores!O224</f>
        <v>0</v>
      </c>
      <c r="P233" s="14">
        <f t="shared" si="19"/>
        <v>-181.3843879173504</v>
      </c>
      <c r="Q233" s="14">
        <f t="shared" si="20"/>
        <v>1.0728154406486876</v>
      </c>
      <c r="R233" s="14">
        <f t="shared" si="21"/>
        <v>1.0728154406486876</v>
      </c>
      <c r="S233" s="29">
        <f>IF(R233&lt;'Grading Scale'!G$8,IF(R233&lt;'Grading Scale'!G$13,'Grading Scale'!E$13,IF(R233&lt;'Grading Scale'!G$12,'Grading Scale'!E$11,IF(R233&lt;'Grading Scale'!G$11,'Grading Scale'!E$9,IF(R233&lt;'Grading Scale'!G$10,'Grading Scale'!E$7,IF(R233&lt;'Grading Scale'!G$9,'Grading Scale'!E$5,'Grading Scale'!E$3))))),IF(R233&lt;'Grading Scale'!G$7,'Grading Scale'!B$13,IF(R233&lt;'Grading Scale'!G$6,'Grading Scale'!B$11,IF(R233&lt;'Grading Scale'!G$5,'Grading Scale'!B$9,IF(R233&lt;'Grading Scale'!G$4,'Grading Scale'!B$7,IF(R233&lt;'Grading Scale'!G$3,'Grading Scale'!B$5,'Grading Scale'!B$3))))))</f>
        <v>1</v>
      </c>
      <c r="T233" s="14">
        <f>Scores!B224</f>
        <v>0</v>
      </c>
      <c r="U233" s="14" t="str">
        <f>IF(S233&gt;='Grading Scale'!B$13,IF(S233='Grading Scale'!B$3,'Grading Scale'!C$3,IF(S233='Grading Scale'!B$5,'Grading Scale'!C$5,IF(S233='Grading Scale'!B$7,'Grading Scale'!C$7,IF(S233='Grading Scale'!B$9,'Grading Scale'!C$9,IF(S233='Grading Scale'!B$11,'Grading Scale'!C$11,'Grading Scale'!C$13))))),IF(S233='Grading Scale'!E$3,'Grading Scale'!F$3,IF(S233='Grading Scale'!E$5,'Grading Scale'!F$5,IF(S233='Grading Scale'!E$7,'Grading Scale'!F$7,IF(S233='Grading Scale'!E$9,'Grading Scale'!F$9,IF(S233='Grading Scale'!E$11,'Grading Scale'!F$11,'Grading Scale'!F$13))))))</f>
        <v>D    </v>
      </c>
      <c r="V233" s="14" t="str">
        <f t="shared" si="22"/>
        <v> </v>
      </c>
      <c r="W233" s="12"/>
      <c r="X233" s="11">
        <f t="shared" si="23"/>
      </c>
      <c r="Y233" s="11"/>
    </row>
    <row r="234" spans="1:25" s="3" customFormat="1" ht="12.75">
      <c r="A234" s="14">
        <f>Scores!A225</f>
        <v>0</v>
      </c>
      <c r="B234" s="14">
        <f>Scores!B225</f>
        <v>0</v>
      </c>
      <c r="C234" s="14">
        <f>Scores!C225</f>
        <v>0</v>
      </c>
      <c r="D234" s="14">
        <f>Scores!D225</f>
        <v>0</v>
      </c>
      <c r="E234" s="14">
        <f>Scores!E225</f>
        <v>0</v>
      </c>
      <c r="F234" s="14">
        <f>Scores!F225</f>
        <v>0</v>
      </c>
      <c r="G234" s="14">
        <f>Scores!G225</f>
        <v>0</v>
      </c>
      <c r="H234" s="14">
        <f>Scores!H225</f>
        <v>0</v>
      </c>
      <c r="I234" s="14">
        <f>Scores!I225</f>
        <v>0</v>
      </c>
      <c r="J234" s="14">
        <f>Scores!J225</f>
        <v>0</v>
      </c>
      <c r="K234" s="14">
        <f>Scores!K225</f>
        <v>0</v>
      </c>
      <c r="L234" s="14">
        <f>Scores!L225</f>
        <v>0</v>
      </c>
      <c r="M234" s="14">
        <f>Scores!M225</f>
        <v>0</v>
      </c>
      <c r="N234" s="14">
        <f>Scores!N225</f>
        <v>0</v>
      </c>
      <c r="O234" s="14">
        <f>Scores!O225</f>
        <v>0</v>
      </c>
      <c r="P234" s="14">
        <f t="shared" si="19"/>
        <v>-181.3843879173504</v>
      </c>
      <c r="Q234" s="14">
        <f t="shared" si="20"/>
        <v>1.0728154406486876</v>
      </c>
      <c r="R234" s="14">
        <f t="shared" si="21"/>
        <v>1.0728154406486876</v>
      </c>
      <c r="S234" s="29">
        <f>IF(R234&lt;'Grading Scale'!G$8,IF(R234&lt;'Grading Scale'!G$13,'Grading Scale'!E$13,IF(R234&lt;'Grading Scale'!G$12,'Grading Scale'!E$11,IF(R234&lt;'Grading Scale'!G$11,'Grading Scale'!E$9,IF(R234&lt;'Grading Scale'!G$10,'Grading Scale'!E$7,IF(R234&lt;'Grading Scale'!G$9,'Grading Scale'!E$5,'Grading Scale'!E$3))))),IF(R234&lt;'Grading Scale'!G$7,'Grading Scale'!B$13,IF(R234&lt;'Grading Scale'!G$6,'Grading Scale'!B$11,IF(R234&lt;'Grading Scale'!G$5,'Grading Scale'!B$9,IF(R234&lt;'Grading Scale'!G$4,'Grading Scale'!B$7,IF(R234&lt;'Grading Scale'!G$3,'Grading Scale'!B$5,'Grading Scale'!B$3))))))</f>
        <v>1</v>
      </c>
      <c r="T234" s="14">
        <f>Scores!B225</f>
        <v>0</v>
      </c>
      <c r="U234" s="14" t="str">
        <f>IF(S234&gt;='Grading Scale'!B$13,IF(S234='Grading Scale'!B$3,'Grading Scale'!C$3,IF(S234='Grading Scale'!B$5,'Grading Scale'!C$5,IF(S234='Grading Scale'!B$7,'Grading Scale'!C$7,IF(S234='Grading Scale'!B$9,'Grading Scale'!C$9,IF(S234='Grading Scale'!B$11,'Grading Scale'!C$11,'Grading Scale'!C$13))))),IF(S234='Grading Scale'!E$3,'Grading Scale'!F$3,IF(S234='Grading Scale'!E$5,'Grading Scale'!F$5,IF(S234='Grading Scale'!E$7,'Grading Scale'!F$7,IF(S234='Grading Scale'!E$9,'Grading Scale'!F$9,IF(S234='Grading Scale'!E$11,'Grading Scale'!F$11,'Grading Scale'!F$13))))))</f>
        <v>D    </v>
      </c>
      <c r="V234" s="14" t="str">
        <f t="shared" si="22"/>
        <v> </v>
      </c>
      <c r="W234" s="12"/>
      <c r="X234" s="11">
        <f t="shared" si="23"/>
      </c>
      <c r="Y234" s="11"/>
    </row>
    <row r="235" spans="1:25" s="3" customFormat="1" ht="12.75">
      <c r="A235" s="14">
        <f>Scores!A226</f>
        <v>0</v>
      </c>
      <c r="B235" s="14">
        <f>Scores!B226</f>
        <v>0</v>
      </c>
      <c r="C235" s="14">
        <f>Scores!C226</f>
        <v>0</v>
      </c>
      <c r="D235" s="14">
        <f>Scores!D226</f>
        <v>0</v>
      </c>
      <c r="E235" s="14">
        <f>Scores!E226</f>
        <v>0</v>
      </c>
      <c r="F235" s="14">
        <f>Scores!F226</f>
        <v>0</v>
      </c>
      <c r="G235" s="14">
        <f>Scores!G226</f>
        <v>0</v>
      </c>
      <c r="H235" s="14">
        <f>Scores!H226</f>
        <v>0</v>
      </c>
      <c r="I235" s="14">
        <f>Scores!I226</f>
        <v>0</v>
      </c>
      <c r="J235" s="14">
        <f>Scores!J226</f>
        <v>0</v>
      </c>
      <c r="K235" s="14">
        <f>Scores!K226</f>
        <v>0</v>
      </c>
      <c r="L235" s="14">
        <f>Scores!L226</f>
        <v>0</v>
      </c>
      <c r="M235" s="14">
        <f>Scores!M226</f>
        <v>0</v>
      </c>
      <c r="N235" s="14">
        <f>Scores!N226</f>
        <v>0</v>
      </c>
      <c r="O235" s="14">
        <f>Scores!O226</f>
        <v>0</v>
      </c>
      <c r="P235" s="14">
        <f t="shared" si="19"/>
        <v>-181.3843879173504</v>
      </c>
      <c r="Q235" s="14">
        <f t="shared" si="20"/>
        <v>1.0728154406486876</v>
      </c>
      <c r="R235" s="14">
        <f t="shared" si="21"/>
        <v>1.0728154406486876</v>
      </c>
      <c r="S235" s="29">
        <f>IF(R235&lt;'Grading Scale'!G$8,IF(R235&lt;'Grading Scale'!G$13,'Grading Scale'!E$13,IF(R235&lt;'Grading Scale'!G$12,'Grading Scale'!E$11,IF(R235&lt;'Grading Scale'!G$11,'Grading Scale'!E$9,IF(R235&lt;'Grading Scale'!G$10,'Grading Scale'!E$7,IF(R235&lt;'Grading Scale'!G$9,'Grading Scale'!E$5,'Grading Scale'!E$3))))),IF(R235&lt;'Grading Scale'!G$7,'Grading Scale'!B$13,IF(R235&lt;'Grading Scale'!G$6,'Grading Scale'!B$11,IF(R235&lt;'Grading Scale'!G$5,'Grading Scale'!B$9,IF(R235&lt;'Grading Scale'!G$4,'Grading Scale'!B$7,IF(R235&lt;'Grading Scale'!G$3,'Grading Scale'!B$5,'Grading Scale'!B$3))))))</f>
        <v>1</v>
      </c>
      <c r="T235" s="14">
        <f>Scores!B226</f>
        <v>0</v>
      </c>
      <c r="U235" s="14" t="str">
        <f>IF(S235&gt;='Grading Scale'!B$13,IF(S235='Grading Scale'!B$3,'Grading Scale'!C$3,IF(S235='Grading Scale'!B$5,'Grading Scale'!C$5,IF(S235='Grading Scale'!B$7,'Grading Scale'!C$7,IF(S235='Grading Scale'!B$9,'Grading Scale'!C$9,IF(S235='Grading Scale'!B$11,'Grading Scale'!C$11,'Grading Scale'!C$13))))),IF(S235='Grading Scale'!E$3,'Grading Scale'!F$3,IF(S235='Grading Scale'!E$5,'Grading Scale'!F$5,IF(S235='Grading Scale'!E$7,'Grading Scale'!F$7,IF(S235='Grading Scale'!E$9,'Grading Scale'!F$9,IF(S235='Grading Scale'!E$11,'Grading Scale'!F$11,'Grading Scale'!F$13))))))</f>
        <v>D    </v>
      </c>
      <c r="V235" s="14" t="str">
        <f t="shared" si="22"/>
        <v> </v>
      </c>
      <c r="W235" s="12"/>
      <c r="X235" s="11">
        <f t="shared" si="23"/>
      </c>
      <c r="Y235" s="11"/>
    </row>
    <row r="236" spans="1:25" s="3" customFormat="1" ht="12.75">
      <c r="A236" s="14">
        <f>Scores!A227</f>
        <v>0</v>
      </c>
      <c r="B236" s="14">
        <f>Scores!B227</f>
        <v>0</v>
      </c>
      <c r="C236" s="14">
        <f>Scores!C227</f>
        <v>0</v>
      </c>
      <c r="D236" s="14">
        <f>Scores!D227</f>
        <v>0</v>
      </c>
      <c r="E236" s="14">
        <f>Scores!E227</f>
        <v>0</v>
      </c>
      <c r="F236" s="14">
        <f>Scores!F227</f>
        <v>0</v>
      </c>
      <c r="G236" s="14">
        <f>Scores!G227</f>
        <v>0</v>
      </c>
      <c r="H236" s="14">
        <f>Scores!H227</f>
        <v>0</v>
      </c>
      <c r="I236" s="14">
        <f>Scores!I227</f>
        <v>0</v>
      </c>
      <c r="J236" s="14">
        <f>Scores!J227</f>
        <v>0</v>
      </c>
      <c r="K236" s="14">
        <f>Scores!K227</f>
        <v>0</v>
      </c>
      <c r="L236" s="14">
        <f>Scores!L227</f>
        <v>0</v>
      </c>
      <c r="M236" s="14">
        <f>Scores!M227</f>
        <v>0</v>
      </c>
      <c r="N236" s="14">
        <f>Scores!N227</f>
        <v>0</v>
      </c>
      <c r="O236" s="14">
        <f>Scores!O227</f>
        <v>0</v>
      </c>
      <c r="P236" s="14">
        <f t="shared" si="19"/>
        <v>-181.3843879173504</v>
      </c>
      <c r="Q236" s="14">
        <f t="shared" si="20"/>
        <v>1.0728154406486876</v>
      </c>
      <c r="R236" s="14">
        <f t="shared" si="21"/>
        <v>1.0728154406486876</v>
      </c>
      <c r="S236" s="29">
        <f>IF(R236&lt;'Grading Scale'!G$8,IF(R236&lt;'Grading Scale'!G$13,'Grading Scale'!E$13,IF(R236&lt;'Grading Scale'!G$12,'Grading Scale'!E$11,IF(R236&lt;'Grading Scale'!G$11,'Grading Scale'!E$9,IF(R236&lt;'Grading Scale'!G$10,'Grading Scale'!E$7,IF(R236&lt;'Grading Scale'!G$9,'Grading Scale'!E$5,'Grading Scale'!E$3))))),IF(R236&lt;'Grading Scale'!G$7,'Grading Scale'!B$13,IF(R236&lt;'Grading Scale'!G$6,'Grading Scale'!B$11,IF(R236&lt;'Grading Scale'!G$5,'Grading Scale'!B$9,IF(R236&lt;'Grading Scale'!G$4,'Grading Scale'!B$7,IF(R236&lt;'Grading Scale'!G$3,'Grading Scale'!B$5,'Grading Scale'!B$3))))))</f>
        <v>1</v>
      </c>
      <c r="T236" s="14">
        <f>Scores!B227</f>
        <v>0</v>
      </c>
      <c r="U236" s="14" t="str">
        <f>IF(S236&gt;='Grading Scale'!B$13,IF(S236='Grading Scale'!B$3,'Grading Scale'!C$3,IF(S236='Grading Scale'!B$5,'Grading Scale'!C$5,IF(S236='Grading Scale'!B$7,'Grading Scale'!C$7,IF(S236='Grading Scale'!B$9,'Grading Scale'!C$9,IF(S236='Grading Scale'!B$11,'Grading Scale'!C$11,'Grading Scale'!C$13))))),IF(S236='Grading Scale'!E$3,'Grading Scale'!F$3,IF(S236='Grading Scale'!E$5,'Grading Scale'!F$5,IF(S236='Grading Scale'!E$7,'Grading Scale'!F$7,IF(S236='Grading Scale'!E$9,'Grading Scale'!F$9,IF(S236='Grading Scale'!E$11,'Grading Scale'!F$11,'Grading Scale'!F$13))))))</f>
        <v>D    </v>
      </c>
      <c r="V236" s="14" t="str">
        <f t="shared" si="22"/>
        <v> </v>
      </c>
      <c r="W236" s="12"/>
      <c r="X236" s="11">
        <f t="shared" si="23"/>
      </c>
      <c r="Y236" s="11"/>
    </row>
    <row r="237" spans="1:25" s="3" customFormat="1" ht="12.75">
      <c r="A237" s="14">
        <f>Scores!A228</f>
        <v>0</v>
      </c>
      <c r="B237" s="14">
        <f>Scores!B228</f>
        <v>0</v>
      </c>
      <c r="C237" s="14">
        <f>Scores!C228</f>
        <v>0</v>
      </c>
      <c r="D237" s="14">
        <f>Scores!D228</f>
        <v>0</v>
      </c>
      <c r="E237" s="14">
        <f>Scores!E228</f>
        <v>0</v>
      </c>
      <c r="F237" s="14">
        <f>Scores!F228</f>
        <v>0</v>
      </c>
      <c r="G237" s="14">
        <f>Scores!G228</f>
        <v>0</v>
      </c>
      <c r="H237" s="14">
        <f>Scores!H228</f>
        <v>0</v>
      </c>
      <c r="I237" s="14">
        <f>Scores!I228</f>
        <v>0</v>
      </c>
      <c r="J237" s="14">
        <f>Scores!J228</f>
        <v>0</v>
      </c>
      <c r="K237" s="14">
        <f>Scores!K228</f>
        <v>0</v>
      </c>
      <c r="L237" s="14">
        <f>Scores!L228</f>
        <v>0</v>
      </c>
      <c r="M237" s="14">
        <f>Scores!M228</f>
        <v>0</v>
      </c>
      <c r="N237" s="14">
        <f>Scores!N228</f>
        <v>0</v>
      </c>
      <c r="O237" s="14">
        <f>Scores!O228</f>
        <v>0</v>
      </c>
      <c r="P237" s="14">
        <f t="shared" si="19"/>
        <v>-181.3843879173504</v>
      </c>
      <c r="Q237" s="14">
        <f t="shared" si="20"/>
        <v>1.0728154406486876</v>
      </c>
      <c r="R237" s="14">
        <f t="shared" si="21"/>
        <v>1.0728154406486876</v>
      </c>
      <c r="S237" s="29">
        <f>IF(R237&lt;'Grading Scale'!G$8,IF(R237&lt;'Grading Scale'!G$13,'Grading Scale'!E$13,IF(R237&lt;'Grading Scale'!G$12,'Grading Scale'!E$11,IF(R237&lt;'Grading Scale'!G$11,'Grading Scale'!E$9,IF(R237&lt;'Grading Scale'!G$10,'Grading Scale'!E$7,IF(R237&lt;'Grading Scale'!G$9,'Grading Scale'!E$5,'Grading Scale'!E$3))))),IF(R237&lt;'Grading Scale'!G$7,'Grading Scale'!B$13,IF(R237&lt;'Grading Scale'!G$6,'Grading Scale'!B$11,IF(R237&lt;'Grading Scale'!G$5,'Grading Scale'!B$9,IF(R237&lt;'Grading Scale'!G$4,'Grading Scale'!B$7,IF(R237&lt;'Grading Scale'!G$3,'Grading Scale'!B$5,'Grading Scale'!B$3))))))</f>
        <v>1</v>
      </c>
      <c r="T237" s="14">
        <f>Scores!B228</f>
        <v>0</v>
      </c>
      <c r="U237" s="14" t="str">
        <f>IF(S237&gt;='Grading Scale'!B$13,IF(S237='Grading Scale'!B$3,'Grading Scale'!C$3,IF(S237='Grading Scale'!B$5,'Grading Scale'!C$5,IF(S237='Grading Scale'!B$7,'Grading Scale'!C$7,IF(S237='Grading Scale'!B$9,'Grading Scale'!C$9,IF(S237='Grading Scale'!B$11,'Grading Scale'!C$11,'Grading Scale'!C$13))))),IF(S237='Grading Scale'!E$3,'Grading Scale'!F$3,IF(S237='Grading Scale'!E$5,'Grading Scale'!F$5,IF(S237='Grading Scale'!E$7,'Grading Scale'!F$7,IF(S237='Grading Scale'!E$9,'Grading Scale'!F$9,IF(S237='Grading Scale'!E$11,'Grading Scale'!F$11,'Grading Scale'!F$13))))))</f>
        <v>D    </v>
      </c>
      <c r="V237" s="14" t="str">
        <f t="shared" si="22"/>
        <v> </v>
      </c>
      <c r="W237" s="12"/>
      <c r="X237" s="11">
        <f t="shared" si="23"/>
      </c>
      <c r="Y237" s="11"/>
    </row>
    <row r="238" spans="1:25" s="3" customFormat="1" ht="12.75">
      <c r="A238" s="14">
        <f>Scores!A229</f>
        <v>0</v>
      </c>
      <c r="B238" s="14">
        <f>Scores!B229</f>
        <v>0</v>
      </c>
      <c r="C238" s="14">
        <f>Scores!C229</f>
        <v>0</v>
      </c>
      <c r="D238" s="14">
        <f>Scores!D229</f>
        <v>0</v>
      </c>
      <c r="E238" s="14">
        <f>Scores!E229</f>
        <v>0</v>
      </c>
      <c r="F238" s="14">
        <f>Scores!F229</f>
        <v>0</v>
      </c>
      <c r="G238" s="14">
        <f>Scores!G229</f>
        <v>0</v>
      </c>
      <c r="H238" s="14">
        <f>Scores!H229</f>
        <v>0</v>
      </c>
      <c r="I238" s="14">
        <f>Scores!I229</f>
        <v>0</v>
      </c>
      <c r="J238" s="14">
        <f>Scores!J229</f>
        <v>0</v>
      </c>
      <c r="K238" s="14">
        <f>Scores!K229</f>
        <v>0</v>
      </c>
      <c r="L238" s="14">
        <f>Scores!L229</f>
        <v>0</v>
      </c>
      <c r="M238" s="14">
        <f>Scores!M229</f>
        <v>0</v>
      </c>
      <c r="N238" s="14">
        <f>Scores!N229</f>
        <v>0</v>
      </c>
      <c r="O238" s="14">
        <f>Scores!O229</f>
        <v>0</v>
      </c>
      <c r="P238" s="14">
        <f t="shared" si="19"/>
        <v>-181.3843879173504</v>
      </c>
      <c r="Q238" s="14">
        <f t="shared" si="20"/>
        <v>1.0728154406486876</v>
      </c>
      <c r="R238" s="14">
        <f t="shared" si="21"/>
        <v>1.0728154406486876</v>
      </c>
      <c r="S238" s="29">
        <f>IF(R238&lt;'Grading Scale'!G$8,IF(R238&lt;'Grading Scale'!G$13,'Grading Scale'!E$13,IF(R238&lt;'Grading Scale'!G$12,'Grading Scale'!E$11,IF(R238&lt;'Grading Scale'!G$11,'Grading Scale'!E$9,IF(R238&lt;'Grading Scale'!G$10,'Grading Scale'!E$7,IF(R238&lt;'Grading Scale'!G$9,'Grading Scale'!E$5,'Grading Scale'!E$3))))),IF(R238&lt;'Grading Scale'!G$7,'Grading Scale'!B$13,IF(R238&lt;'Grading Scale'!G$6,'Grading Scale'!B$11,IF(R238&lt;'Grading Scale'!G$5,'Grading Scale'!B$9,IF(R238&lt;'Grading Scale'!G$4,'Grading Scale'!B$7,IF(R238&lt;'Grading Scale'!G$3,'Grading Scale'!B$5,'Grading Scale'!B$3))))))</f>
        <v>1</v>
      </c>
      <c r="T238" s="14">
        <f>Scores!B229</f>
        <v>0</v>
      </c>
      <c r="U238" s="14" t="str">
        <f>IF(S238&gt;='Grading Scale'!B$13,IF(S238='Grading Scale'!B$3,'Grading Scale'!C$3,IF(S238='Grading Scale'!B$5,'Grading Scale'!C$5,IF(S238='Grading Scale'!B$7,'Grading Scale'!C$7,IF(S238='Grading Scale'!B$9,'Grading Scale'!C$9,IF(S238='Grading Scale'!B$11,'Grading Scale'!C$11,'Grading Scale'!C$13))))),IF(S238='Grading Scale'!E$3,'Grading Scale'!F$3,IF(S238='Grading Scale'!E$5,'Grading Scale'!F$5,IF(S238='Grading Scale'!E$7,'Grading Scale'!F$7,IF(S238='Grading Scale'!E$9,'Grading Scale'!F$9,IF(S238='Grading Scale'!E$11,'Grading Scale'!F$11,'Grading Scale'!F$13))))))</f>
        <v>D    </v>
      </c>
      <c r="V238" s="14" t="str">
        <f t="shared" si="22"/>
        <v> </v>
      </c>
      <c r="W238" s="12"/>
      <c r="X238" s="11">
        <f t="shared" si="23"/>
      </c>
      <c r="Y238" s="11"/>
    </row>
    <row r="239" spans="1:25" s="3" customFormat="1" ht="12.75">
      <c r="A239" s="14">
        <f>Scores!A230</f>
        <v>0</v>
      </c>
      <c r="B239" s="14">
        <f>Scores!B230</f>
        <v>0</v>
      </c>
      <c r="C239" s="14">
        <f>Scores!C230</f>
        <v>0</v>
      </c>
      <c r="D239" s="14">
        <f>Scores!D230</f>
        <v>0</v>
      </c>
      <c r="E239" s="14">
        <f>Scores!E230</f>
        <v>0</v>
      </c>
      <c r="F239" s="14">
        <f>Scores!F230</f>
        <v>0</v>
      </c>
      <c r="G239" s="14">
        <f>Scores!G230</f>
        <v>0</v>
      </c>
      <c r="H239" s="14">
        <f>Scores!H230</f>
        <v>0</v>
      </c>
      <c r="I239" s="14">
        <f>Scores!I230</f>
        <v>0</v>
      </c>
      <c r="J239" s="14">
        <f>Scores!J230</f>
        <v>0</v>
      </c>
      <c r="K239" s="14">
        <f>Scores!K230</f>
        <v>0</v>
      </c>
      <c r="L239" s="14">
        <f>Scores!L230</f>
        <v>0</v>
      </c>
      <c r="M239" s="14">
        <f>Scores!M230</f>
        <v>0</v>
      </c>
      <c r="N239" s="14">
        <f>Scores!N230</f>
        <v>0</v>
      </c>
      <c r="O239" s="14">
        <f>Scores!O230</f>
        <v>0</v>
      </c>
      <c r="P239" s="14">
        <f t="shared" si="19"/>
        <v>-181.3843879173504</v>
      </c>
      <c r="Q239" s="14">
        <f t="shared" si="20"/>
        <v>1.0728154406486876</v>
      </c>
      <c r="R239" s="14">
        <f t="shared" si="21"/>
        <v>1.0728154406486876</v>
      </c>
      <c r="S239" s="29">
        <f>IF(R239&lt;'Grading Scale'!G$8,IF(R239&lt;'Grading Scale'!G$13,'Grading Scale'!E$13,IF(R239&lt;'Grading Scale'!G$12,'Grading Scale'!E$11,IF(R239&lt;'Grading Scale'!G$11,'Grading Scale'!E$9,IF(R239&lt;'Grading Scale'!G$10,'Grading Scale'!E$7,IF(R239&lt;'Grading Scale'!G$9,'Grading Scale'!E$5,'Grading Scale'!E$3))))),IF(R239&lt;'Grading Scale'!G$7,'Grading Scale'!B$13,IF(R239&lt;'Grading Scale'!G$6,'Grading Scale'!B$11,IF(R239&lt;'Grading Scale'!G$5,'Grading Scale'!B$9,IF(R239&lt;'Grading Scale'!G$4,'Grading Scale'!B$7,IF(R239&lt;'Grading Scale'!G$3,'Grading Scale'!B$5,'Grading Scale'!B$3))))))</f>
        <v>1</v>
      </c>
      <c r="T239" s="14">
        <f>Scores!B230</f>
        <v>0</v>
      </c>
      <c r="U239" s="14" t="str">
        <f>IF(S239&gt;='Grading Scale'!B$13,IF(S239='Grading Scale'!B$3,'Grading Scale'!C$3,IF(S239='Grading Scale'!B$5,'Grading Scale'!C$5,IF(S239='Grading Scale'!B$7,'Grading Scale'!C$7,IF(S239='Grading Scale'!B$9,'Grading Scale'!C$9,IF(S239='Grading Scale'!B$11,'Grading Scale'!C$11,'Grading Scale'!C$13))))),IF(S239='Grading Scale'!E$3,'Grading Scale'!F$3,IF(S239='Grading Scale'!E$5,'Grading Scale'!F$5,IF(S239='Grading Scale'!E$7,'Grading Scale'!F$7,IF(S239='Grading Scale'!E$9,'Grading Scale'!F$9,IF(S239='Grading Scale'!E$11,'Grading Scale'!F$11,'Grading Scale'!F$13))))))</f>
        <v>D    </v>
      </c>
      <c r="V239" s="14" t="str">
        <f t="shared" si="22"/>
        <v> </v>
      </c>
      <c r="W239" s="12"/>
      <c r="X239" s="11">
        <f t="shared" si="23"/>
      </c>
      <c r="Y239" s="11"/>
    </row>
    <row r="240" spans="1:25" s="3" customFormat="1" ht="12.75">
      <c r="A240" s="14">
        <f>Scores!A231</f>
        <v>0</v>
      </c>
      <c r="B240" s="14">
        <f>Scores!B231</f>
        <v>0</v>
      </c>
      <c r="C240" s="14">
        <f>Scores!C231</f>
        <v>0</v>
      </c>
      <c r="D240" s="14">
        <f>Scores!D231</f>
        <v>0</v>
      </c>
      <c r="E240" s="14">
        <f>Scores!E231</f>
        <v>0</v>
      </c>
      <c r="F240" s="14">
        <f>Scores!F231</f>
        <v>0</v>
      </c>
      <c r="G240" s="14">
        <f>Scores!G231</f>
        <v>0</v>
      </c>
      <c r="H240" s="14">
        <f>Scores!H231</f>
        <v>0</v>
      </c>
      <c r="I240" s="14">
        <f>Scores!I231</f>
        <v>0</v>
      </c>
      <c r="J240" s="14">
        <f>Scores!J231</f>
        <v>0</v>
      </c>
      <c r="K240" s="14">
        <f>Scores!K231</f>
        <v>0</v>
      </c>
      <c r="L240" s="14">
        <f>Scores!L231</f>
        <v>0</v>
      </c>
      <c r="M240" s="14">
        <f>Scores!M231</f>
        <v>0</v>
      </c>
      <c r="N240" s="14">
        <f>Scores!N231</f>
        <v>0</v>
      </c>
      <c r="O240" s="14">
        <f>Scores!O231</f>
        <v>0</v>
      </c>
      <c r="P240" s="14">
        <f t="shared" si="19"/>
        <v>-181.3843879173504</v>
      </c>
      <c r="Q240" s="14">
        <f t="shared" si="20"/>
        <v>1.0728154406486876</v>
      </c>
      <c r="R240" s="14">
        <f t="shared" si="21"/>
        <v>1.0728154406486876</v>
      </c>
      <c r="S240" s="29">
        <f>IF(R240&lt;'Grading Scale'!G$8,IF(R240&lt;'Grading Scale'!G$13,'Grading Scale'!E$13,IF(R240&lt;'Grading Scale'!G$12,'Grading Scale'!E$11,IF(R240&lt;'Grading Scale'!G$11,'Grading Scale'!E$9,IF(R240&lt;'Grading Scale'!G$10,'Grading Scale'!E$7,IF(R240&lt;'Grading Scale'!G$9,'Grading Scale'!E$5,'Grading Scale'!E$3))))),IF(R240&lt;'Grading Scale'!G$7,'Grading Scale'!B$13,IF(R240&lt;'Grading Scale'!G$6,'Grading Scale'!B$11,IF(R240&lt;'Grading Scale'!G$5,'Grading Scale'!B$9,IF(R240&lt;'Grading Scale'!G$4,'Grading Scale'!B$7,IF(R240&lt;'Grading Scale'!G$3,'Grading Scale'!B$5,'Grading Scale'!B$3))))))</f>
        <v>1</v>
      </c>
      <c r="T240" s="14">
        <f>Scores!B231</f>
        <v>0</v>
      </c>
      <c r="U240" s="14" t="str">
        <f>IF(S240&gt;='Grading Scale'!B$13,IF(S240='Grading Scale'!B$3,'Grading Scale'!C$3,IF(S240='Grading Scale'!B$5,'Grading Scale'!C$5,IF(S240='Grading Scale'!B$7,'Grading Scale'!C$7,IF(S240='Grading Scale'!B$9,'Grading Scale'!C$9,IF(S240='Grading Scale'!B$11,'Grading Scale'!C$11,'Grading Scale'!C$13))))),IF(S240='Grading Scale'!E$3,'Grading Scale'!F$3,IF(S240='Grading Scale'!E$5,'Grading Scale'!F$5,IF(S240='Grading Scale'!E$7,'Grading Scale'!F$7,IF(S240='Grading Scale'!E$9,'Grading Scale'!F$9,IF(S240='Grading Scale'!E$11,'Grading Scale'!F$11,'Grading Scale'!F$13))))))</f>
        <v>D    </v>
      </c>
      <c r="V240" s="14" t="str">
        <f t="shared" si="22"/>
        <v> </v>
      </c>
      <c r="W240" s="12"/>
      <c r="X240" s="11">
        <f t="shared" si="23"/>
      </c>
      <c r="Y240" s="11"/>
    </row>
    <row r="241" spans="1:25" s="3" customFormat="1" ht="12.75">
      <c r="A241" s="14">
        <f>Scores!A232</f>
        <v>0</v>
      </c>
      <c r="B241" s="14">
        <f>Scores!B232</f>
        <v>0</v>
      </c>
      <c r="C241" s="14">
        <f>Scores!C232</f>
        <v>0</v>
      </c>
      <c r="D241" s="14">
        <f>Scores!D232</f>
        <v>0</v>
      </c>
      <c r="E241" s="14">
        <f>Scores!E232</f>
        <v>0</v>
      </c>
      <c r="F241" s="14">
        <f>Scores!F232</f>
        <v>0</v>
      </c>
      <c r="G241" s="14">
        <f>Scores!G232</f>
        <v>0</v>
      </c>
      <c r="H241" s="14">
        <f>Scores!H232</f>
        <v>0</v>
      </c>
      <c r="I241" s="14">
        <f>Scores!I232</f>
        <v>0</v>
      </c>
      <c r="J241" s="14">
        <f>Scores!J232</f>
        <v>0</v>
      </c>
      <c r="K241" s="14">
        <f>Scores!K232</f>
        <v>0</v>
      </c>
      <c r="L241" s="14">
        <f>Scores!L232</f>
        <v>0</v>
      </c>
      <c r="M241" s="14">
        <f>Scores!M232</f>
        <v>0</v>
      </c>
      <c r="N241" s="14">
        <f>Scores!N232</f>
        <v>0</v>
      </c>
      <c r="O241" s="14">
        <f>Scores!O232</f>
        <v>0</v>
      </c>
      <c r="P241" s="14">
        <f t="shared" si="19"/>
        <v>-181.3843879173504</v>
      </c>
      <c r="Q241" s="14">
        <f t="shared" si="20"/>
        <v>1.0728154406486876</v>
      </c>
      <c r="R241" s="14">
        <f t="shared" si="21"/>
        <v>1.0728154406486876</v>
      </c>
      <c r="S241" s="29">
        <f>IF(R241&lt;'Grading Scale'!G$8,IF(R241&lt;'Grading Scale'!G$13,'Grading Scale'!E$13,IF(R241&lt;'Grading Scale'!G$12,'Grading Scale'!E$11,IF(R241&lt;'Grading Scale'!G$11,'Grading Scale'!E$9,IF(R241&lt;'Grading Scale'!G$10,'Grading Scale'!E$7,IF(R241&lt;'Grading Scale'!G$9,'Grading Scale'!E$5,'Grading Scale'!E$3))))),IF(R241&lt;'Grading Scale'!G$7,'Grading Scale'!B$13,IF(R241&lt;'Grading Scale'!G$6,'Grading Scale'!B$11,IF(R241&lt;'Grading Scale'!G$5,'Grading Scale'!B$9,IF(R241&lt;'Grading Scale'!G$4,'Grading Scale'!B$7,IF(R241&lt;'Grading Scale'!G$3,'Grading Scale'!B$5,'Grading Scale'!B$3))))))</f>
        <v>1</v>
      </c>
      <c r="T241" s="14">
        <f>Scores!B232</f>
        <v>0</v>
      </c>
      <c r="U241" s="14" t="str">
        <f>IF(S241&gt;='Grading Scale'!B$13,IF(S241='Grading Scale'!B$3,'Grading Scale'!C$3,IF(S241='Grading Scale'!B$5,'Grading Scale'!C$5,IF(S241='Grading Scale'!B$7,'Grading Scale'!C$7,IF(S241='Grading Scale'!B$9,'Grading Scale'!C$9,IF(S241='Grading Scale'!B$11,'Grading Scale'!C$11,'Grading Scale'!C$13))))),IF(S241='Grading Scale'!E$3,'Grading Scale'!F$3,IF(S241='Grading Scale'!E$5,'Grading Scale'!F$5,IF(S241='Grading Scale'!E$7,'Grading Scale'!F$7,IF(S241='Grading Scale'!E$9,'Grading Scale'!F$9,IF(S241='Grading Scale'!E$11,'Grading Scale'!F$11,'Grading Scale'!F$13))))))</f>
        <v>D    </v>
      </c>
      <c r="V241" s="14" t="str">
        <f t="shared" si="22"/>
        <v> </v>
      </c>
      <c r="W241" s="12"/>
      <c r="X241" s="11">
        <f t="shared" si="23"/>
      </c>
      <c r="Y241" s="11"/>
    </row>
    <row r="242" spans="1:25" s="3" customFormat="1" ht="12.75">
      <c r="A242" s="14">
        <f>Scores!A233</f>
        <v>0</v>
      </c>
      <c r="B242" s="14">
        <f>Scores!B233</f>
        <v>0</v>
      </c>
      <c r="C242" s="14">
        <f>Scores!C233</f>
        <v>0</v>
      </c>
      <c r="D242" s="14">
        <f>Scores!D233</f>
        <v>0</v>
      </c>
      <c r="E242" s="14">
        <f>Scores!E233</f>
        <v>0</v>
      </c>
      <c r="F242" s="14">
        <f>Scores!F233</f>
        <v>0</v>
      </c>
      <c r="G242" s="14">
        <f>Scores!G233</f>
        <v>0</v>
      </c>
      <c r="H242" s="14">
        <f>Scores!H233</f>
        <v>0</v>
      </c>
      <c r="I242" s="14">
        <f>Scores!I233</f>
        <v>0</v>
      </c>
      <c r="J242" s="14">
        <f>Scores!J233</f>
        <v>0</v>
      </c>
      <c r="K242" s="14">
        <f>Scores!K233</f>
        <v>0</v>
      </c>
      <c r="L242" s="14">
        <f>Scores!L233</f>
        <v>0</v>
      </c>
      <c r="M242" s="14">
        <f>Scores!M233</f>
        <v>0</v>
      </c>
      <c r="N242" s="14">
        <f>Scores!N233</f>
        <v>0</v>
      </c>
      <c r="O242" s="14">
        <f>Scores!O233</f>
        <v>0</v>
      </c>
      <c r="P242" s="14">
        <f t="shared" si="19"/>
        <v>-181.3843879173504</v>
      </c>
      <c r="Q242" s="14">
        <f t="shared" si="20"/>
        <v>1.0728154406486876</v>
      </c>
      <c r="R242" s="14">
        <f t="shared" si="21"/>
        <v>1.0728154406486876</v>
      </c>
      <c r="S242" s="29">
        <f>IF(R242&lt;'Grading Scale'!G$8,IF(R242&lt;'Grading Scale'!G$13,'Grading Scale'!E$13,IF(R242&lt;'Grading Scale'!G$12,'Grading Scale'!E$11,IF(R242&lt;'Grading Scale'!G$11,'Grading Scale'!E$9,IF(R242&lt;'Grading Scale'!G$10,'Grading Scale'!E$7,IF(R242&lt;'Grading Scale'!G$9,'Grading Scale'!E$5,'Grading Scale'!E$3))))),IF(R242&lt;'Grading Scale'!G$7,'Grading Scale'!B$13,IF(R242&lt;'Grading Scale'!G$6,'Grading Scale'!B$11,IF(R242&lt;'Grading Scale'!G$5,'Grading Scale'!B$9,IF(R242&lt;'Grading Scale'!G$4,'Grading Scale'!B$7,IF(R242&lt;'Grading Scale'!G$3,'Grading Scale'!B$5,'Grading Scale'!B$3))))))</f>
        <v>1</v>
      </c>
      <c r="T242" s="14">
        <f>Scores!B233</f>
        <v>0</v>
      </c>
      <c r="U242" s="14" t="str">
        <f>IF(S242&gt;='Grading Scale'!B$13,IF(S242='Grading Scale'!B$3,'Grading Scale'!C$3,IF(S242='Grading Scale'!B$5,'Grading Scale'!C$5,IF(S242='Grading Scale'!B$7,'Grading Scale'!C$7,IF(S242='Grading Scale'!B$9,'Grading Scale'!C$9,IF(S242='Grading Scale'!B$11,'Grading Scale'!C$11,'Grading Scale'!C$13))))),IF(S242='Grading Scale'!E$3,'Grading Scale'!F$3,IF(S242='Grading Scale'!E$5,'Grading Scale'!F$5,IF(S242='Grading Scale'!E$7,'Grading Scale'!F$7,IF(S242='Grading Scale'!E$9,'Grading Scale'!F$9,IF(S242='Grading Scale'!E$11,'Grading Scale'!F$11,'Grading Scale'!F$13))))))</f>
        <v>D    </v>
      </c>
      <c r="V242" s="14" t="str">
        <f t="shared" si="22"/>
        <v> </v>
      </c>
      <c r="W242" s="12"/>
      <c r="X242" s="11">
        <f t="shared" si="23"/>
      </c>
      <c r="Y242" s="11"/>
    </row>
    <row r="243" spans="1:25" s="3" customFormat="1" ht="12.75">
      <c r="A243" s="14">
        <f>Scores!A234</f>
        <v>0</v>
      </c>
      <c r="B243" s="14">
        <f>Scores!B234</f>
        <v>0</v>
      </c>
      <c r="C243" s="14">
        <f>Scores!C234</f>
        <v>0</v>
      </c>
      <c r="D243" s="14">
        <f>Scores!D234</f>
        <v>0</v>
      </c>
      <c r="E243" s="14">
        <f>Scores!E234</f>
        <v>0</v>
      </c>
      <c r="F243" s="14">
        <f>Scores!F234</f>
        <v>0</v>
      </c>
      <c r="G243" s="14">
        <f>Scores!G234</f>
        <v>0</v>
      </c>
      <c r="H243" s="14">
        <f>Scores!H234</f>
        <v>0</v>
      </c>
      <c r="I243" s="14">
        <f>Scores!I234</f>
        <v>0</v>
      </c>
      <c r="J243" s="14">
        <f>Scores!J234</f>
        <v>0</v>
      </c>
      <c r="K243" s="14">
        <f>Scores!K234</f>
        <v>0</v>
      </c>
      <c r="L243" s="14">
        <f>Scores!L234</f>
        <v>0</v>
      </c>
      <c r="M243" s="14">
        <f>Scores!M234</f>
        <v>0</v>
      </c>
      <c r="N243" s="14">
        <f>Scores!N234</f>
        <v>0</v>
      </c>
      <c r="O243" s="14">
        <f>Scores!O234</f>
        <v>0</v>
      </c>
      <c r="P243" s="14">
        <f t="shared" si="19"/>
        <v>-181.3843879173504</v>
      </c>
      <c r="Q243" s="14">
        <f t="shared" si="20"/>
        <v>1.0728154406486876</v>
      </c>
      <c r="R243" s="14">
        <f t="shared" si="21"/>
        <v>1.0728154406486876</v>
      </c>
      <c r="S243" s="29">
        <f>IF(R243&lt;'Grading Scale'!G$8,IF(R243&lt;'Grading Scale'!G$13,'Grading Scale'!E$13,IF(R243&lt;'Grading Scale'!G$12,'Grading Scale'!E$11,IF(R243&lt;'Grading Scale'!G$11,'Grading Scale'!E$9,IF(R243&lt;'Grading Scale'!G$10,'Grading Scale'!E$7,IF(R243&lt;'Grading Scale'!G$9,'Grading Scale'!E$5,'Grading Scale'!E$3))))),IF(R243&lt;'Grading Scale'!G$7,'Grading Scale'!B$13,IF(R243&lt;'Grading Scale'!G$6,'Grading Scale'!B$11,IF(R243&lt;'Grading Scale'!G$5,'Grading Scale'!B$9,IF(R243&lt;'Grading Scale'!G$4,'Grading Scale'!B$7,IF(R243&lt;'Grading Scale'!G$3,'Grading Scale'!B$5,'Grading Scale'!B$3))))))</f>
        <v>1</v>
      </c>
      <c r="T243" s="14">
        <f>Scores!B234</f>
        <v>0</v>
      </c>
      <c r="U243" s="14" t="str">
        <f>IF(S243&gt;='Grading Scale'!B$13,IF(S243='Grading Scale'!B$3,'Grading Scale'!C$3,IF(S243='Grading Scale'!B$5,'Grading Scale'!C$5,IF(S243='Grading Scale'!B$7,'Grading Scale'!C$7,IF(S243='Grading Scale'!B$9,'Grading Scale'!C$9,IF(S243='Grading Scale'!B$11,'Grading Scale'!C$11,'Grading Scale'!C$13))))),IF(S243='Grading Scale'!E$3,'Grading Scale'!F$3,IF(S243='Grading Scale'!E$5,'Grading Scale'!F$5,IF(S243='Grading Scale'!E$7,'Grading Scale'!F$7,IF(S243='Grading Scale'!E$9,'Grading Scale'!F$9,IF(S243='Grading Scale'!E$11,'Grading Scale'!F$11,'Grading Scale'!F$13))))))</f>
        <v>D    </v>
      </c>
      <c r="V243" s="14" t="str">
        <f t="shared" si="22"/>
        <v> </v>
      </c>
      <c r="W243" s="12"/>
      <c r="X243" s="11">
        <f t="shared" si="23"/>
      </c>
      <c r="Y243" s="11"/>
    </row>
    <row r="244" spans="1:25" s="3" customFormat="1" ht="12.75">
      <c r="A244" s="14">
        <f>Scores!A235</f>
        <v>0</v>
      </c>
      <c r="B244" s="14">
        <f>Scores!B235</f>
        <v>0</v>
      </c>
      <c r="C244" s="14">
        <f>Scores!C235</f>
        <v>0</v>
      </c>
      <c r="D244" s="14">
        <f>Scores!D235</f>
        <v>0</v>
      </c>
      <c r="E244" s="14">
        <f>Scores!E235</f>
        <v>0</v>
      </c>
      <c r="F244" s="14">
        <f>Scores!F235</f>
        <v>0</v>
      </c>
      <c r="G244" s="14">
        <f>Scores!G235</f>
        <v>0</v>
      </c>
      <c r="H244" s="14">
        <f>Scores!H235</f>
        <v>0</v>
      </c>
      <c r="I244" s="14">
        <f>Scores!I235</f>
        <v>0</v>
      </c>
      <c r="J244" s="14">
        <f>Scores!J235</f>
        <v>0</v>
      </c>
      <c r="K244" s="14">
        <f>Scores!K235</f>
        <v>0</v>
      </c>
      <c r="L244" s="14">
        <f>Scores!L235</f>
        <v>0</v>
      </c>
      <c r="M244" s="14">
        <f>Scores!M235</f>
        <v>0</v>
      </c>
      <c r="N244" s="14">
        <f>Scores!N235</f>
        <v>0</v>
      </c>
      <c r="O244" s="14">
        <f>Scores!O235</f>
        <v>0</v>
      </c>
      <c r="P244" s="14">
        <f t="shared" si="19"/>
        <v>-181.3843879173504</v>
      </c>
      <c r="Q244" s="14">
        <f t="shared" si="20"/>
        <v>1.0728154406486876</v>
      </c>
      <c r="R244" s="14">
        <f t="shared" si="21"/>
        <v>1.0728154406486876</v>
      </c>
      <c r="S244" s="29">
        <f>IF(R244&lt;'Grading Scale'!G$8,IF(R244&lt;'Grading Scale'!G$13,'Grading Scale'!E$13,IF(R244&lt;'Grading Scale'!G$12,'Grading Scale'!E$11,IF(R244&lt;'Grading Scale'!G$11,'Grading Scale'!E$9,IF(R244&lt;'Grading Scale'!G$10,'Grading Scale'!E$7,IF(R244&lt;'Grading Scale'!G$9,'Grading Scale'!E$5,'Grading Scale'!E$3))))),IF(R244&lt;'Grading Scale'!G$7,'Grading Scale'!B$13,IF(R244&lt;'Grading Scale'!G$6,'Grading Scale'!B$11,IF(R244&lt;'Grading Scale'!G$5,'Grading Scale'!B$9,IF(R244&lt;'Grading Scale'!G$4,'Grading Scale'!B$7,IF(R244&lt;'Grading Scale'!G$3,'Grading Scale'!B$5,'Grading Scale'!B$3))))))</f>
        <v>1</v>
      </c>
      <c r="T244" s="14">
        <f>Scores!B235</f>
        <v>0</v>
      </c>
      <c r="U244" s="14" t="str">
        <f>IF(S244&gt;='Grading Scale'!B$13,IF(S244='Grading Scale'!B$3,'Grading Scale'!C$3,IF(S244='Grading Scale'!B$5,'Grading Scale'!C$5,IF(S244='Grading Scale'!B$7,'Grading Scale'!C$7,IF(S244='Grading Scale'!B$9,'Grading Scale'!C$9,IF(S244='Grading Scale'!B$11,'Grading Scale'!C$11,'Grading Scale'!C$13))))),IF(S244='Grading Scale'!E$3,'Grading Scale'!F$3,IF(S244='Grading Scale'!E$5,'Grading Scale'!F$5,IF(S244='Grading Scale'!E$7,'Grading Scale'!F$7,IF(S244='Grading Scale'!E$9,'Grading Scale'!F$9,IF(S244='Grading Scale'!E$11,'Grading Scale'!F$11,'Grading Scale'!F$13))))))</f>
        <v>D    </v>
      </c>
      <c r="V244" s="14" t="str">
        <f t="shared" si="22"/>
        <v> </v>
      </c>
      <c r="W244" s="12"/>
      <c r="X244" s="11">
        <f t="shared" si="23"/>
      </c>
      <c r="Y244" s="11"/>
    </row>
    <row r="245" spans="1:25" s="3" customFormat="1" ht="12.75">
      <c r="A245" s="14">
        <f>Scores!A236</f>
        <v>0</v>
      </c>
      <c r="B245" s="14">
        <f>Scores!B236</f>
        <v>0</v>
      </c>
      <c r="C245" s="14">
        <f>Scores!C236</f>
        <v>0</v>
      </c>
      <c r="D245" s="14">
        <f>Scores!D236</f>
        <v>0</v>
      </c>
      <c r="E245" s="14">
        <f>Scores!E236</f>
        <v>0</v>
      </c>
      <c r="F245" s="14">
        <f>Scores!F236</f>
        <v>0</v>
      </c>
      <c r="G245" s="14">
        <f>Scores!G236</f>
        <v>0</v>
      </c>
      <c r="H245" s="14">
        <f>Scores!H236</f>
        <v>0</v>
      </c>
      <c r="I245" s="14">
        <f>Scores!I236</f>
        <v>0</v>
      </c>
      <c r="J245" s="14">
        <f>Scores!J236</f>
        <v>0</v>
      </c>
      <c r="K245" s="14">
        <f>Scores!K236</f>
        <v>0</v>
      </c>
      <c r="L245" s="14">
        <f>Scores!L236</f>
        <v>0</v>
      </c>
      <c r="M245" s="14">
        <f>Scores!M236</f>
        <v>0</v>
      </c>
      <c r="N245" s="14">
        <f>Scores!N236</f>
        <v>0</v>
      </c>
      <c r="O245" s="14">
        <f>Scores!O236</f>
        <v>0</v>
      </c>
      <c r="P245" s="14">
        <f t="shared" si="19"/>
        <v>-181.3843879173504</v>
      </c>
      <c r="Q245" s="14">
        <f t="shared" si="20"/>
        <v>1.0728154406486876</v>
      </c>
      <c r="R245" s="14">
        <f t="shared" si="21"/>
        <v>1.0728154406486876</v>
      </c>
      <c r="S245" s="29">
        <f>IF(R245&lt;'Grading Scale'!G$8,IF(R245&lt;'Grading Scale'!G$13,'Grading Scale'!E$13,IF(R245&lt;'Grading Scale'!G$12,'Grading Scale'!E$11,IF(R245&lt;'Grading Scale'!G$11,'Grading Scale'!E$9,IF(R245&lt;'Grading Scale'!G$10,'Grading Scale'!E$7,IF(R245&lt;'Grading Scale'!G$9,'Grading Scale'!E$5,'Grading Scale'!E$3))))),IF(R245&lt;'Grading Scale'!G$7,'Grading Scale'!B$13,IF(R245&lt;'Grading Scale'!G$6,'Grading Scale'!B$11,IF(R245&lt;'Grading Scale'!G$5,'Grading Scale'!B$9,IF(R245&lt;'Grading Scale'!G$4,'Grading Scale'!B$7,IF(R245&lt;'Grading Scale'!G$3,'Grading Scale'!B$5,'Grading Scale'!B$3))))))</f>
        <v>1</v>
      </c>
      <c r="T245" s="14">
        <f>Scores!B236</f>
        <v>0</v>
      </c>
      <c r="U245" s="14" t="str">
        <f>IF(S245&gt;='Grading Scale'!B$13,IF(S245='Grading Scale'!B$3,'Grading Scale'!C$3,IF(S245='Grading Scale'!B$5,'Grading Scale'!C$5,IF(S245='Grading Scale'!B$7,'Grading Scale'!C$7,IF(S245='Grading Scale'!B$9,'Grading Scale'!C$9,IF(S245='Grading Scale'!B$11,'Grading Scale'!C$11,'Grading Scale'!C$13))))),IF(S245='Grading Scale'!E$3,'Grading Scale'!F$3,IF(S245='Grading Scale'!E$5,'Grading Scale'!F$5,IF(S245='Grading Scale'!E$7,'Grading Scale'!F$7,IF(S245='Grading Scale'!E$9,'Grading Scale'!F$9,IF(S245='Grading Scale'!E$11,'Grading Scale'!F$11,'Grading Scale'!F$13))))))</f>
        <v>D    </v>
      </c>
      <c r="V245" s="14" t="str">
        <f t="shared" si="22"/>
        <v> </v>
      </c>
      <c r="W245" s="12"/>
      <c r="X245" s="11">
        <f t="shared" si="23"/>
      </c>
      <c r="Y245" s="11"/>
    </row>
    <row r="246" spans="1:25" s="3" customFormat="1" ht="12.75">
      <c r="A246" s="14">
        <f>Scores!A237</f>
        <v>0</v>
      </c>
      <c r="B246" s="14">
        <f>Scores!B237</f>
        <v>0</v>
      </c>
      <c r="C246" s="14">
        <f>Scores!C237</f>
        <v>0</v>
      </c>
      <c r="D246" s="14">
        <f>Scores!D237</f>
        <v>0</v>
      </c>
      <c r="E246" s="14">
        <f>Scores!E237</f>
        <v>0</v>
      </c>
      <c r="F246" s="14">
        <f>Scores!F237</f>
        <v>0</v>
      </c>
      <c r="G246" s="14">
        <f>Scores!G237</f>
        <v>0</v>
      </c>
      <c r="H246" s="14">
        <f>Scores!H237</f>
        <v>0</v>
      </c>
      <c r="I246" s="14">
        <f>Scores!I237</f>
        <v>0</v>
      </c>
      <c r="J246" s="14">
        <f>Scores!J237</f>
        <v>0</v>
      </c>
      <c r="K246" s="14">
        <f>Scores!K237</f>
        <v>0</v>
      </c>
      <c r="L246" s="14">
        <f>Scores!L237</f>
        <v>0</v>
      </c>
      <c r="M246" s="14">
        <f>Scores!M237</f>
        <v>0</v>
      </c>
      <c r="N246" s="14">
        <f>Scores!N237</f>
        <v>0</v>
      </c>
      <c r="O246" s="14">
        <f>Scores!O237</f>
        <v>0</v>
      </c>
      <c r="P246" s="14">
        <f t="shared" si="19"/>
        <v>-181.3843879173504</v>
      </c>
      <c r="Q246" s="14">
        <f t="shared" si="20"/>
        <v>1.0728154406486876</v>
      </c>
      <c r="R246" s="14">
        <f t="shared" si="21"/>
        <v>1.0728154406486876</v>
      </c>
      <c r="S246" s="29">
        <f>IF(R246&lt;'Grading Scale'!G$8,IF(R246&lt;'Grading Scale'!G$13,'Grading Scale'!E$13,IF(R246&lt;'Grading Scale'!G$12,'Grading Scale'!E$11,IF(R246&lt;'Grading Scale'!G$11,'Grading Scale'!E$9,IF(R246&lt;'Grading Scale'!G$10,'Grading Scale'!E$7,IF(R246&lt;'Grading Scale'!G$9,'Grading Scale'!E$5,'Grading Scale'!E$3))))),IF(R246&lt;'Grading Scale'!G$7,'Grading Scale'!B$13,IF(R246&lt;'Grading Scale'!G$6,'Grading Scale'!B$11,IF(R246&lt;'Grading Scale'!G$5,'Grading Scale'!B$9,IF(R246&lt;'Grading Scale'!G$4,'Grading Scale'!B$7,IF(R246&lt;'Grading Scale'!G$3,'Grading Scale'!B$5,'Grading Scale'!B$3))))))</f>
        <v>1</v>
      </c>
      <c r="T246" s="14">
        <f>Scores!B237</f>
        <v>0</v>
      </c>
      <c r="U246" s="14" t="str">
        <f>IF(S246&gt;='Grading Scale'!B$13,IF(S246='Grading Scale'!B$3,'Grading Scale'!C$3,IF(S246='Grading Scale'!B$5,'Grading Scale'!C$5,IF(S246='Grading Scale'!B$7,'Grading Scale'!C$7,IF(S246='Grading Scale'!B$9,'Grading Scale'!C$9,IF(S246='Grading Scale'!B$11,'Grading Scale'!C$11,'Grading Scale'!C$13))))),IF(S246='Grading Scale'!E$3,'Grading Scale'!F$3,IF(S246='Grading Scale'!E$5,'Grading Scale'!F$5,IF(S246='Grading Scale'!E$7,'Grading Scale'!F$7,IF(S246='Grading Scale'!E$9,'Grading Scale'!F$9,IF(S246='Grading Scale'!E$11,'Grading Scale'!F$11,'Grading Scale'!F$13))))))</f>
        <v>D    </v>
      </c>
      <c r="V246" s="14" t="str">
        <f t="shared" si="22"/>
        <v> </v>
      </c>
      <c r="W246" s="12"/>
      <c r="X246" s="11">
        <f t="shared" si="23"/>
      </c>
      <c r="Y246" s="11"/>
    </row>
    <row r="247" spans="1:25" s="3" customFormat="1" ht="12.75">
      <c r="A247" s="14">
        <f>Scores!A238</f>
        <v>0</v>
      </c>
      <c r="B247" s="14">
        <f>Scores!B238</f>
        <v>0</v>
      </c>
      <c r="C247" s="14">
        <f>Scores!C238</f>
        <v>0</v>
      </c>
      <c r="D247" s="14">
        <f>Scores!D238</f>
        <v>0</v>
      </c>
      <c r="E247" s="14">
        <f>Scores!E238</f>
        <v>0</v>
      </c>
      <c r="F247" s="14">
        <f>Scores!F238</f>
        <v>0</v>
      </c>
      <c r="G247" s="14">
        <f>Scores!G238</f>
        <v>0</v>
      </c>
      <c r="H247" s="14">
        <f>Scores!H238</f>
        <v>0</v>
      </c>
      <c r="I247" s="14">
        <f>Scores!I238</f>
        <v>0</v>
      </c>
      <c r="J247" s="14">
        <f>Scores!J238</f>
        <v>0</v>
      </c>
      <c r="K247" s="14">
        <f>Scores!K238</f>
        <v>0</v>
      </c>
      <c r="L247" s="14">
        <f>Scores!L238</f>
        <v>0</v>
      </c>
      <c r="M247" s="14">
        <f>Scores!M238</f>
        <v>0</v>
      </c>
      <c r="N247" s="14">
        <f>Scores!N238</f>
        <v>0</v>
      </c>
      <c r="O247" s="14">
        <f>Scores!O238</f>
        <v>0</v>
      </c>
      <c r="P247" s="14">
        <f t="shared" si="19"/>
        <v>-181.3843879173504</v>
      </c>
      <c r="Q247" s="14">
        <f t="shared" si="20"/>
        <v>1.0728154406486876</v>
      </c>
      <c r="R247" s="14">
        <f t="shared" si="21"/>
        <v>1.0728154406486876</v>
      </c>
      <c r="S247" s="29">
        <f>IF(R247&lt;'Grading Scale'!G$8,IF(R247&lt;'Grading Scale'!G$13,'Grading Scale'!E$13,IF(R247&lt;'Grading Scale'!G$12,'Grading Scale'!E$11,IF(R247&lt;'Grading Scale'!G$11,'Grading Scale'!E$9,IF(R247&lt;'Grading Scale'!G$10,'Grading Scale'!E$7,IF(R247&lt;'Grading Scale'!G$9,'Grading Scale'!E$5,'Grading Scale'!E$3))))),IF(R247&lt;'Grading Scale'!G$7,'Grading Scale'!B$13,IF(R247&lt;'Grading Scale'!G$6,'Grading Scale'!B$11,IF(R247&lt;'Grading Scale'!G$5,'Grading Scale'!B$9,IF(R247&lt;'Grading Scale'!G$4,'Grading Scale'!B$7,IF(R247&lt;'Grading Scale'!G$3,'Grading Scale'!B$5,'Grading Scale'!B$3))))))</f>
        <v>1</v>
      </c>
      <c r="T247" s="14">
        <f>Scores!B238</f>
        <v>0</v>
      </c>
      <c r="U247" s="14" t="str">
        <f>IF(S247&gt;='Grading Scale'!B$13,IF(S247='Grading Scale'!B$3,'Grading Scale'!C$3,IF(S247='Grading Scale'!B$5,'Grading Scale'!C$5,IF(S247='Grading Scale'!B$7,'Grading Scale'!C$7,IF(S247='Grading Scale'!B$9,'Grading Scale'!C$9,IF(S247='Grading Scale'!B$11,'Grading Scale'!C$11,'Grading Scale'!C$13))))),IF(S247='Grading Scale'!E$3,'Grading Scale'!F$3,IF(S247='Grading Scale'!E$5,'Grading Scale'!F$5,IF(S247='Grading Scale'!E$7,'Grading Scale'!F$7,IF(S247='Grading Scale'!E$9,'Grading Scale'!F$9,IF(S247='Grading Scale'!E$11,'Grading Scale'!F$11,'Grading Scale'!F$13))))))</f>
        <v>D    </v>
      </c>
      <c r="V247" s="14" t="str">
        <f t="shared" si="22"/>
        <v> </v>
      </c>
      <c r="W247" s="12"/>
      <c r="X247" s="11">
        <f t="shared" si="23"/>
      </c>
      <c r="Y247" s="11"/>
    </row>
    <row r="248" spans="1:25" s="3" customFormat="1" ht="12.75">
      <c r="A248" s="14">
        <f>Scores!A239</f>
        <v>0</v>
      </c>
      <c r="B248" s="14">
        <f>Scores!B239</f>
        <v>0</v>
      </c>
      <c r="C248" s="14">
        <f>Scores!C239</f>
        <v>0</v>
      </c>
      <c r="D248" s="14">
        <f>Scores!D239</f>
        <v>0</v>
      </c>
      <c r="E248" s="14">
        <f>Scores!E239</f>
        <v>0</v>
      </c>
      <c r="F248" s="14">
        <f>Scores!F239</f>
        <v>0</v>
      </c>
      <c r="G248" s="14">
        <f>Scores!G239</f>
        <v>0</v>
      </c>
      <c r="H248" s="14">
        <f>Scores!H239</f>
        <v>0</v>
      </c>
      <c r="I248" s="14">
        <f>Scores!I239</f>
        <v>0</v>
      </c>
      <c r="J248" s="14">
        <f>Scores!J239</f>
        <v>0</v>
      </c>
      <c r="K248" s="14">
        <f>Scores!K239</f>
        <v>0</v>
      </c>
      <c r="L248" s="14">
        <f>Scores!L239</f>
        <v>0</v>
      </c>
      <c r="M248" s="14">
        <f>Scores!M239</f>
        <v>0</v>
      </c>
      <c r="N248" s="14">
        <f>Scores!N239</f>
        <v>0</v>
      </c>
      <c r="O248" s="14">
        <f>Scores!O239</f>
        <v>0</v>
      </c>
      <c r="P248" s="14">
        <f t="shared" si="19"/>
        <v>-181.3843879173504</v>
      </c>
      <c r="Q248" s="14">
        <f t="shared" si="20"/>
        <v>1.0728154406486876</v>
      </c>
      <c r="R248" s="14">
        <f t="shared" si="21"/>
        <v>1.0728154406486876</v>
      </c>
      <c r="S248" s="29">
        <f>IF(R248&lt;'Grading Scale'!G$8,IF(R248&lt;'Grading Scale'!G$13,'Grading Scale'!E$13,IF(R248&lt;'Grading Scale'!G$12,'Grading Scale'!E$11,IF(R248&lt;'Grading Scale'!G$11,'Grading Scale'!E$9,IF(R248&lt;'Grading Scale'!G$10,'Grading Scale'!E$7,IF(R248&lt;'Grading Scale'!G$9,'Grading Scale'!E$5,'Grading Scale'!E$3))))),IF(R248&lt;'Grading Scale'!G$7,'Grading Scale'!B$13,IF(R248&lt;'Grading Scale'!G$6,'Grading Scale'!B$11,IF(R248&lt;'Grading Scale'!G$5,'Grading Scale'!B$9,IF(R248&lt;'Grading Scale'!G$4,'Grading Scale'!B$7,IF(R248&lt;'Grading Scale'!G$3,'Grading Scale'!B$5,'Grading Scale'!B$3))))))</f>
        <v>1</v>
      </c>
      <c r="T248" s="14">
        <f>Scores!B239</f>
        <v>0</v>
      </c>
      <c r="U248" s="14" t="str">
        <f>IF(S248&gt;='Grading Scale'!B$13,IF(S248='Grading Scale'!B$3,'Grading Scale'!C$3,IF(S248='Grading Scale'!B$5,'Grading Scale'!C$5,IF(S248='Grading Scale'!B$7,'Grading Scale'!C$7,IF(S248='Grading Scale'!B$9,'Grading Scale'!C$9,IF(S248='Grading Scale'!B$11,'Grading Scale'!C$11,'Grading Scale'!C$13))))),IF(S248='Grading Scale'!E$3,'Grading Scale'!F$3,IF(S248='Grading Scale'!E$5,'Grading Scale'!F$5,IF(S248='Grading Scale'!E$7,'Grading Scale'!F$7,IF(S248='Grading Scale'!E$9,'Grading Scale'!F$9,IF(S248='Grading Scale'!E$11,'Grading Scale'!F$11,'Grading Scale'!F$13))))))</f>
        <v>D    </v>
      </c>
      <c r="V248" s="14" t="str">
        <f t="shared" si="22"/>
        <v> </v>
      </c>
      <c r="W248" s="12"/>
      <c r="X248" s="11">
        <f t="shared" si="23"/>
      </c>
      <c r="Y248" s="11"/>
    </row>
    <row r="249" spans="1:25" s="3" customFormat="1" ht="12.75">
      <c r="A249" s="14">
        <f>Scores!A240</f>
        <v>0</v>
      </c>
      <c r="B249" s="14">
        <f>Scores!B240</f>
        <v>0</v>
      </c>
      <c r="C249" s="14">
        <f>Scores!C240</f>
        <v>0</v>
      </c>
      <c r="D249" s="14">
        <f>Scores!D240</f>
        <v>0</v>
      </c>
      <c r="E249" s="14">
        <f>Scores!E240</f>
        <v>0</v>
      </c>
      <c r="F249" s="14">
        <f>Scores!F240</f>
        <v>0</v>
      </c>
      <c r="G249" s="14">
        <f>Scores!G240</f>
        <v>0</v>
      </c>
      <c r="H249" s="14">
        <f>Scores!H240</f>
        <v>0</v>
      </c>
      <c r="I249" s="14">
        <f>Scores!I240</f>
        <v>0</v>
      </c>
      <c r="J249" s="14">
        <f>Scores!J240</f>
        <v>0</v>
      </c>
      <c r="K249" s="14">
        <f>Scores!K240</f>
        <v>0</v>
      </c>
      <c r="L249" s="14">
        <f>Scores!L240</f>
        <v>0</v>
      </c>
      <c r="M249" s="14">
        <f>Scores!M240</f>
        <v>0</v>
      </c>
      <c r="N249" s="14">
        <f>Scores!N240</f>
        <v>0</v>
      </c>
      <c r="O249" s="14">
        <f>Scores!O240</f>
        <v>0</v>
      </c>
      <c r="P249" s="14">
        <f t="shared" si="19"/>
        <v>-181.3843879173504</v>
      </c>
      <c r="Q249" s="14">
        <f t="shared" si="20"/>
        <v>1.0728154406486876</v>
      </c>
      <c r="R249" s="14">
        <f t="shared" si="21"/>
        <v>1.0728154406486876</v>
      </c>
      <c r="S249" s="29">
        <f>IF(R249&lt;'Grading Scale'!G$8,IF(R249&lt;'Grading Scale'!G$13,'Grading Scale'!E$13,IF(R249&lt;'Grading Scale'!G$12,'Grading Scale'!E$11,IF(R249&lt;'Grading Scale'!G$11,'Grading Scale'!E$9,IF(R249&lt;'Grading Scale'!G$10,'Grading Scale'!E$7,IF(R249&lt;'Grading Scale'!G$9,'Grading Scale'!E$5,'Grading Scale'!E$3))))),IF(R249&lt;'Grading Scale'!G$7,'Grading Scale'!B$13,IF(R249&lt;'Grading Scale'!G$6,'Grading Scale'!B$11,IF(R249&lt;'Grading Scale'!G$5,'Grading Scale'!B$9,IF(R249&lt;'Grading Scale'!G$4,'Grading Scale'!B$7,IF(R249&lt;'Grading Scale'!G$3,'Grading Scale'!B$5,'Grading Scale'!B$3))))))</f>
        <v>1</v>
      </c>
      <c r="T249" s="14">
        <f>Scores!B240</f>
        <v>0</v>
      </c>
      <c r="U249" s="14" t="str">
        <f>IF(S249&gt;='Grading Scale'!B$13,IF(S249='Grading Scale'!B$3,'Grading Scale'!C$3,IF(S249='Grading Scale'!B$5,'Grading Scale'!C$5,IF(S249='Grading Scale'!B$7,'Grading Scale'!C$7,IF(S249='Grading Scale'!B$9,'Grading Scale'!C$9,IF(S249='Grading Scale'!B$11,'Grading Scale'!C$11,'Grading Scale'!C$13))))),IF(S249='Grading Scale'!E$3,'Grading Scale'!F$3,IF(S249='Grading Scale'!E$5,'Grading Scale'!F$5,IF(S249='Grading Scale'!E$7,'Grading Scale'!F$7,IF(S249='Grading Scale'!E$9,'Grading Scale'!F$9,IF(S249='Grading Scale'!E$11,'Grading Scale'!F$11,'Grading Scale'!F$13))))))</f>
        <v>D    </v>
      </c>
      <c r="V249" s="14" t="str">
        <f t="shared" si="22"/>
        <v> </v>
      </c>
      <c r="W249" s="12"/>
      <c r="X249" s="11">
        <f t="shared" si="23"/>
      </c>
      <c r="Y249" s="11"/>
    </row>
    <row r="250" spans="1:25" s="3" customFormat="1" ht="12.75">
      <c r="A250" s="14">
        <f>Scores!A241</f>
        <v>0</v>
      </c>
      <c r="B250" s="14">
        <f>Scores!B241</f>
        <v>0</v>
      </c>
      <c r="C250" s="14">
        <f>Scores!C241</f>
        <v>0</v>
      </c>
      <c r="D250" s="14">
        <f>Scores!D241</f>
        <v>0</v>
      </c>
      <c r="E250" s="14">
        <f>Scores!E241</f>
        <v>0</v>
      </c>
      <c r="F250" s="14">
        <f>Scores!F241</f>
        <v>0</v>
      </c>
      <c r="G250" s="14">
        <f>Scores!G241</f>
        <v>0</v>
      </c>
      <c r="H250" s="14">
        <f>Scores!H241</f>
        <v>0</v>
      </c>
      <c r="I250" s="14">
        <f>Scores!I241</f>
        <v>0</v>
      </c>
      <c r="J250" s="14">
        <f>Scores!J241</f>
        <v>0</v>
      </c>
      <c r="K250" s="14">
        <f>Scores!K241</f>
        <v>0</v>
      </c>
      <c r="L250" s="14">
        <f>Scores!L241</f>
        <v>0</v>
      </c>
      <c r="M250" s="14">
        <f>Scores!M241</f>
        <v>0</v>
      </c>
      <c r="N250" s="14">
        <f>Scores!N241</f>
        <v>0</v>
      </c>
      <c r="O250" s="14">
        <f>Scores!O241</f>
        <v>0</v>
      </c>
      <c r="P250" s="14">
        <f t="shared" si="19"/>
        <v>-181.3843879173504</v>
      </c>
      <c r="Q250" s="14">
        <f t="shared" si="20"/>
        <v>1.0728154406486876</v>
      </c>
      <c r="R250" s="14">
        <f t="shared" si="21"/>
        <v>1.0728154406486876</v>
      </c>
      <c r="S250" s="29">
        <f>IF(R250&lt;'Grading Scale'!G$8,IF(R250&lt;'Grading Scale'!G$13,'Grading Scale'!E$13,IF(R250&lt;'Grading Scale'!G$12,'Grading Scale'!E$11,IF(R250&lt;'Grading Scale'!G$11,'Grading Scale'!E$9,IF(R250&lt;'Grading Scale'!G$10,'Grading Scale'!E$7,IF(R250&lt;'Grading Scale'!G$9,'Grading Scale'!E$5,'Grading Scale'!E$3))))),IF(R250&lt;'Grading Scale'!G$7,'Grading Scale'!B$13,IF(R250&lt;'Grading Scale'!G$6,'Grading Scale'!B$11,IF(R250&lt;'Grading Scale'!G$5,'Grading Scale'!B$9,IF(R250&lt;'Grading Scale'!G$4,'Grading Scale'!B$7,IF(R250&lt;'Grading Scale'!G$3,'Grading Scale'!B$5,'Grading Scale'!B$3))))))</f>
        <v>1</v>
      </c>
      <c r="T250" s="14">
        <f>Scores!B241</f>
        <v>0</v>
      </c>
      <c r="U250" s="14" t="str">
        <f>IF(S250&gt;='Grading Scale'!B$13,IF(S250='Grading Scale'!B$3,'Grading Scale'!C$3,IF(S250='Grading Scale'!B$5,'Grading Scale'!C$5,IF(S250='Grading Scale'!B$7,'Grading Scale'!C$7,IF(S250='Grading Scale'!B$9,'Grading Scale'!C$9,IF(S250='Grading Scale'!B$11,'Grading Scale'!C$11,'Grading Scale'!C$13))))),IF(S250='Grading Scale'!E$3,'Grading Scale'!F$3,IF(S250='Grading Scale'!E$5,'Grading Scale'!F$5,IF(S250='Grading Scale'!E$7,'Grading Scale'!F$7,IF(S250='Grading Scale'!E$9,'Grading Scale'!F$9,IF(S250='Grading Scale'!E$11,'Grading Scale'!F$11,'Grading Scale'!F$13))))))</f>
        <v>D    </v>
      </c>
      <c r="V250" s="14" t="str">
        <f t="shared" si="22"/>
        <v> </v>
      </c>
      <c r="W250" s="12"/>
      <c r="X250" s="11">
        <f t="shared" si="23"/>
      </c>
      <c r="Y250" s="11"/>
    </row>
    <row r="251" spans="1:25" s="3" customFormat="1" ht="12.75">
      <c r="A251" s="14">
        <f>Scores!A242</f>
        <v>0</v>
      </c>
      <c r="B251" s="14">
        <f>Scores!B242</f>
        <v>0</v>
      </c>
      <c r="C251" s="14">
        <f>Scores!C242</f>
        <v>0</v>
      </c>
      <c r="D251" s="14">
        <f>Scores!D242</f>
        <v>0</v>
      </c>
      <c r="E251" s="14">
        <f>Scores!E242</f>
        <v>0</v>
      </c>
      <c r="F251" s="14">
        <f>Scores!F242</f>
        <v>0</v>
      </c>
      <c r="G251" s="14">
        <f>Scores!G242</f>
        <v>0</v>
      </c>
      <c r="H251" s="14">
        <f>Scores!H242</f>
        <v>0</v>
      </c>
      <c r="I251" s="14">
        <f>Scores!I242</f>
        <v>0</v>
      </c>
      <c r="J251" s="14">
        <f>Scores!J242</f>
        <v>0</v>
      </c>
      <c r="K251" s="14">
        <f>Scores!K242</f>
        <v>0</v>
      </c>
      <c r="L251" s="14">
        <f>Scores!L242</f>
        <v>0</v>
      </c>
      <c r="M251" s="14">
        <f>Scores!M242</f>
        <v>0</v>
      </c>
      <c r="N251" s="14">
        <f>Scores!N242</f>
        <v>0</v>
      </c>
      <c r="O251" s="14">
        <f>Scores!O242</f>
        <v>0</v>
      </c>
      <c r="P251" s="14">
        <f t="shared" si="19"/>
        <v>-181.3843879173504</v>
      </c>
      <c r="Q251" s="14">
        <f t="shared" si="20"/>
        <v>1.0728154406486876</v>
      </c>
      <c r="R251" s="14">
        <f t="shared" si="21"/>
        <v>1.0728154406486876</v>
      </c>
      <c r="S251" s="29">
        <f>IF(R251&lt;'Grading Scale'!G$8,IF(R251&lt;'Grading Scale'!G$13,'Grading Scale'!E$13,IF(R251&lt;'Grading Scale'!G$12,'Grading Scale'!E$11,IF(R251&lt;'Grading Scale'!G$11,'Grading Scale'!E$9,IF(R251&lt;'Grading Scale'!G$10,'Grading Scale'!E$7,IF(R251&lt;'Grading Scale'!G$9,'Grading Scale'!E$5,'Grading Scale'!E$3))))),IF(R251&lt;'Grading Scale'!G$7,'Grading Scale'!B$13,IF(R251&lt;'Grading Scale'!G$6,'Grading Scale'!B$11,IF(R251&lt;'Grading Scale'!G$5,'Grading Scale'!B$9,IF(R251&lt;'Grading Scale'!G$4,'Grading Scale'!B$7,IF(R251&lt;'Grading Scale'!G$3,'Grading Scale'!B$5,'Grading Scale'!B$3))))))</f>
        <v>1</v>
      </c>
      <c r="T251" s="14">
        <f>Scores!B242</f>
        <v>0</v>
      </c>
      <c r="U251" s="14" t="str">
        <f>IF(S251&gt;='Grading Scale'!B$13,IF(S251='Grading Scale'!B$3,'Grading Scale'!C$3,IF(S251='Grading Scale'!B$5,'Grading Scale'!C$5,IF(S251='Grading Scale'!B$7,'Grading Scale'!C$7,IF(S251='Grading Scale'!B$9,'Grading Scale'!C$9,IF(S251='Grading Scale'!B$11,'Grading Scale'!C$11,'Grading Scale'!C$13))))),IF(S251='Grading Scale'!E$3,'Grading Scale'!F$3,IF(S251='Grading Scale'!E$5,'Grading Scale'!F$5,IF(S251='Grading Scale'!E$7,'Grading Scale'!F$7,IF(S251='Grading Scale'!E$9,'Grading Scale'!F$9,IF(S251='Grading Scale'!E$11,'Grading Scale'!F$11,'Grading Scale'!F$13))))))</f>
        <v>D    </v>
      </c>
      <c r="V251" s="14" t="str">
        <f t="shared" si="22"/>
        <v> </v>
      </c>
      <c r="W251" s="12"/>
      <c r="X251" s="11">
        <f t="shared" si="23"/>
      </c>
      <c r="Y251" s="11"/>
    </row>
    <row r="252" spans="1:25" s="3" customFormat="1" ht="12.75">
      <c r="A252" s="14">
        <f>Scores!A243</f>
        <v>0</v>
      </c>
      <c r="B252" s="14">
        <f>Scores!B243</f>
        <v>0</v>
      </c>
      <c r="C252" s="14">
        <f>Scores!C243</f>
        <v>0</v>
      </c>
      <c r="D252" s="14">
        <f>Scores!D243</f>
        <v>0</v>
      </c>
      <c r="E252" s="14">
        <f>Scores!E243</f>
        <v>0</v>
      </c>
      <c r="F252" s="14">
        <f>Scores!F243</f>
        <v>0</v>
      </c>
      <c r="G252" s="14">
        <f>Scores!G243</f>
        <v>0</v>
      </c>
      <c r="H252" s="14">
        <f>Scores!H243</f>
        <v>0</v>
      </c>
      <c r="I252" s="14">
        <f>Scores!I243</f>
        <v>0</v>
      </c>
      <c r="J252" s="14">
        <f>Scores!J243</f>
        <v>0</v>
      </c>
      <c r="K252" s="14">
        <f>Scores!K243</f>
        <v>0</v>
      </c>
      <c r="L252" s="14">
        <f>Scores!L243</f>
        <v>0</v>
      </c>
      <c r="M252" s="14">
        <f>Scores!M243</f>
        <v>0</v>
      </c>
      <c r="N252" s="14">
        <f>Scores!N243</f>
        <v>0</v>
      </c>
      <c r="O252" s="14">
        <f>Scores!O243</f>
        <v>0</v>
      </c>
      <c r="P252" s="14">
        <f t="shared" si="19"/>
        <v>-181.3843879173504</v>
      </c>
      <c r="Q252" s="14">
        <f t="shared" si="20"/>
        <v>1.0728154406486876</v>
      </c>
      <c r="R252" s="14">
        <f t="shared" si="21"/>
        <v>1.0728154406486876</v>
      </c>
      <c r="S252" s="29">
        <f>IF(R252&lt;'Grading Scale'!G$8,IF(R252&lt;'Grading Scale'!G$13,'Grading Scale'!E$13,IF(R252&lt;'Grading Scale'!G$12,'Grading Scale'!E$11,IF(R252&lt;'Grading Scale'!G$11,'Grading Scale'!E$9,IF(R252&lt;'Grading Scale'!G$10,'Grading Scale'!E$7,IF(R252&lt;'Grading Scale'!G$9,'Grading Scale'!E$5,'Grading Scale'!E$3))))),IF(R252&lt;'Grading Scale'!G$7,'Grading Scale'!B$13,IF(R252&lt;'Grading Scale'!G$6,'Grading Scale'!B$11,IF(R252&lt;'Grading Scale'!G$5,'Grading Scale'!B$9,IF(R252&lt;'Grading Scale'!G$4,'Grading Scale'!B$7,IF(R252&lt;'Grading Scale'!G$3,'Grading Scale'!B$5,'Grading Scale'!B$3))))))</f>
        <v>1</v>
      </c>
      <c r="T252" s="14">
        <f>Scores!B243</f>
        <v>0</v>
      </c>
      <c r="U252" s="14" t="str">
        <f>IF(S252&gt;='Grading Scale'!B$13,IF(S252='Grading Scale'!B$3,'Grading Scale'!C$3,IF(S252='Grading Scale'!B$5,'Grading Scale'!C$5,IF(S252='Grading Scale'!B$7,'Grading Scale'!C$7,IF(S252='Grading Scale'!B$9,'Grading Scale'!C$9,IF(S252='Grading Scale'!B$11,'Grading Scale'!C$11,'Grading Scale'!C$13))))),IF(S252='Grading Scale'!E$3,'Grading Scale'!F$3,IF(S252='Grading Scale'!E$5,'Grading Scale'!F$5,IF(S252='Grading Scale'!E$7,'Grading Scale'!F$7,IF(S252='Grading Scale'!E$9,'Grading Scale'!F$9,IF(S252='Grading Scale'!E$11,'Grading Scale'!F$11,'Grading Scale'!F$13))))))</f>
        <v>D    </v>
      </c>
      <c r="V252" s="14" t="str">
        <f t="shared" si="22"/>
        <v> </v>
      </c>
      <c r="W252" s="12"/>
      <c r="X252" s="11">
        <f t="shared" si="23"/>
      </c>
      <c r="Y252" s="11"/>
    </row>
    <row r="253" spans="1:25" s="3" customFormat="1" ht="12.75">
      <c r="A253" s="14">
        <f>Scores!A244</f>
        <v>0</v>
      </c>
      <c r="B253" s="14">
        <f>Scores!B244</f>
        <v>0</v>
      </c>
      <c r="C253" s="14">
        <f>Scores!C244</f>
        <v>0</v>
      </c>
      <c r="D253" s="14">
        <f>Scores!D244</f>
        <v>0</v>
      </c>
      <c r="E253" s="14">
        <f>Scores!E244</f>
        <v>0</v>
      </c>
      <c r="F253" s="14">
        <f>Scores!F244</f>
        <v>0</v>
      </c>
      <c r="G253" s="14">
        <f>Scores!G244</f>
        <v>0</v>
      </c>
      <c r="H253" s="14">
        <f>Scores!H244</f>
        <v>0</v>
      </c>
      <c r="I253" s="14">
        <f>Scores!I244</f>
        <v>0</v>
      </c>
      <c r="J253" s="14">
        <f>Scores!J244</f>
        <v>0</v>
      </c>
      <c r="K253" s="14">
        <f>Scores!K244</f>
        <v>0</v>
      </c>
      <c r="L253" s="14">
        <f>Scores!L244</f>
        <v>0</v>
      </c>
      <c r="M253" s="14">
        <f>Scores!M244</f>
        <v>0</v>
      </c>
      <c r="N253" s="14">
        <f>Scores!N244</f>
        <v>0</v>
      </c>
      <c r="O253" s="14">
        <f>Scores!O244</f>
        <v>0</v>
      </c>
      <c r="P253" s="14">
        <f t="shared" si="19"/>
        <v>-181.3843879173504</v>
      </c>
      <c r="Q253" s="14">
        <f t="shared" si="20"/>
        <v>1.0728154406486876</v>
      </c>
      <c r="R253" s="14">
        <f t="shared" si="21"/>
        <v>1.0728154406486876</v>
      </c>
      <c r="S253" s="29">
        <f>IF(R253&lt;'Grading Scale'!G$8,IF(R253&lt;'Grading Scale'!G$13,'Grading Scale'!E$13,IF(R253&lt;'Grading Scale'!G$12,'Grading Scale'!E$11,IF(R253&lt;'Grading Scale'!G$11,'Grading Scale'!E$9,IF(R253&lt;'Grading Scale'!G$10,'Grading Scale'!E$7,IF(R253&lt;'Grading Scale'!G$9,'Grading Scale'!E$5,'Grading Scale'!E$3))))),IF(R253&lt;'Grading Scale'!G$7,'Grading Scale'!B$13,IF(R253&lt;'Grading Scale'!G$6,'Grading Scale'!B$11,IF(R253&lt;'Grading Scale'!G$5,'Grading Scale'!B$9,IF(R253&lt;'Grading Scale'!G$4,'Grading Scale'!B$7,IF(R253&lt;'Grading Scale'!G$3,'Grading Scale'!B$5,'Grading Scale'!B$3))))))</f>
        <v>1</v>
      </c>
      <c r="T253" s="14">
        <f>Scores!B244</f>
        <v>0</v>
      </c>
      <c r="U253" s="14" t="str">
        <f>IF(S253&gt;='Grading Scale'!B$13,IF(S253='Grading Scale'!B$3,'Grading Scale'!C$3,IF(S253='Grading Scale'!B$5,'Grading Scale'!C$5,IF(S253='Grading Scale'!B$7,'Grading Scale'!C$7,IF(S253='Grading Scale'!B$9,'Grading Scale'!C$9,IF(S253='Grading Scale'!B$11,'Grading Scale'!C$11,'Grading Scale'!C$13))))),IF(S253='Grading Scale'!E$3,'Grading Scale'!F$3,IF(S253='Grading Scale'!E$5,'Grading Scale'!F$5,IF(S253='Grading Scale'!E$7,'Grading Scale'!F$7,IF(S253='Grading Scale'!E$9,'Grading Scale'!F$9,IF(S253='Grading Scale'!E$11,'Grading Scale'!F$11,'Grading Scale'!F$13))))))</f>
        <v>D    </v>
      </c>
      <c r="V253" s="14" t="str">
        <f t="shared" si="22"/>
        <v> </v>
      </c>
      <c r="W253" s="12"/>
      <c r="X253" s="11">
        <f t="shared" si="23"/>
      </c>
      <c r="Y253" s="11"/>
    </row>
    <row r="254" spans="1:25" s="3" customFormat="1" ht="12.75">
      <c r="A254" s="14">
        <f>Scores!A245</f>
        <v>0</v>
      </c>
      <c r="B254" s="14">
        <f>Scores!B245</f>
        <v>0</v>
      </c>
      <c r="C254" s="14">
        <f>Scores!C245</f>
        <v>0</v>
      </c>
      <c r="D254" s="14">
        <f>Scores!D245</f>
        <v>0</v>
      </c>
      <c r="E254" s="14">
        <f>Scores!E245</f>
        <v>0</v>
      </c>
      <c r="F254" s="14">
        <f>Scores!F245</f>
        <v>0</v>
      </c>
      <c r="G254" s="14">
        <f>Scores!G245</f>
        <v>0</v>
      </c>
      <c r="H254" s="14">
        <f>Scores!H245</f>
        <v>0</v>
      </c>
      <c r="I254" s="14">
        <f>Scores!I245</f>
        <v>0</v>
      </c>
      <c r="J254" s="14">
        <f>Scores!J245</f>
        <v>0</v>
      </c>
      <c r="K254" s="14">
        <f>Scores!K245</f>
        <v>0</v>
      </c>
      <c r="L254" s="14">
        <f>Scores!L245</f>
        <v>0</v>
      </c>
      <c r="M254" s="14">
        <f>Scores!M245</f>
        <v>0</v>
      </c>
      <c r="N254" s="14">
        <f>Scores!N245</f>
        <v>0</v>
      </c>
      <c r="O254" s="14">
        <f>Scores!O245</f>
        <v>0</v>
      </c>
      <c r="P254" s="14">
        <f t="shared" si="19"/>
        <v>-181.3843879173504</v>
      </c>
      <c r="Q254" s="14">
        <f t="shared" si="20"/>
        <v>1.0728154406486876</v>
      </c>
      <c r="R254" s="14">
        <f t="shared" si="21"/>
        <v>1.0728154406486876</v>
      </c>
      <c r="S254" s="29">
        <f>IF(R254&lt;'Grading Scale'!G$8,IF(R254&lt;'Grading Scale'!G$13,'Grading Scale'!E$13,IF(R254&lt;'Grading Scale'!G$12,'Grading Scale'!E$11,IF(R254&lt;'Grading Scale'!G$11,'Grading Scale'!E$9,IF(R254&lt;'Grading Scale'!G$10,'Grading Scale'!E$7,IF(R254&lt;'Grading Scale'!G$9,'Grading Scale'!E$5,'Grading Scale'!E$3))))),IF(R254&lt;'Grading Scale'!G$7,'Grading Scale'!B$13,IF(R254&lt;'Grading Scale'!G$6,'Grading Scale'!B$11,IF(R254&lt;'Grading Scale'!G$5,'Grading Scale'!B$9,IF(R254&lt;'Grading Scale'!G$4,'Grading Scale'!B$7,IF(R254&lt;'Grading Scale'!G$3,'Grading Scale'!B$5,'Grading Scale'!B$3))))))</f>
        <v>1</v>
      </c>
      <c r="T254" s="14">
        <f>Scores!B245</f>
        <v>0</v>
      </c>
      <c r="U254" s="14" t="str">
        <f>IF(S254&gt;='Grading Scale'!B$13,IF(S254='Grading Scale'!B$3,'Grading Scale'!C$3,IF(S254='Grading Scale'!B$5,'Grading Scale'!C$5,IF(S254='Grading Scale'!B$7,'Grading Scale'!C$7,IF(S254='Grading Scale'!B$9,'Grading Scale'!C$9,IF(S254='Grading Scale'!B$11,'Grading Scale'!C$11,'Grading Scale'!C$13))))),IF(S254='Grading Scale'!E$3,'Grading Scale'!F$3,IF(S254='Grading Scale'!E$5,'Grading Scale'!F$5,IF(S254='Grading Scale'!E$7,'Grading Scale'!F$7,IF(S254='Grading Scale'!E$9,'Grading Scale'!F$9,IF(S254='Grading Scale'!E$11,'Grading Scale'!F$11,'Grading Scale'!F$13))))))</f>
        <v>D    </v>
      </c>
      <c r="V254" s="14" t="str">
        <f t="shared" si="22"/>
        <v> </v>
      </c>
      <c r="W254" s="12"/>
      <c r="X254" s="11">
        <f t="shared" si="23"/>
      </c>
      <c r="Y254" s="11"/>
    </row>
    <row r="255" spans="1:25" s="3" customFormat="1" ht="12.75">
      <c r="A255" s="14">
        <f>Scores!A246</f>
        <v>0</v>
      </c>
      <c r="B255" s="14">
        <f>Scores!B246</f>
        <v>0</v>
      </c>
      <c r="C255" s="14">
        <f>Scores!C246</f>
        <v>0</v>
      </c>
      <c r="D255" s="14">
        <f>Scores!D246</f>
        <v>0</v>
      </c>
      <c r="E255" s="14">
        <f>Scores!E246</f>
        <v>0</v>
      </c>
      <c r="F255" s="14">
        <f>Scores!F246</f>
        <v>0</v>
      </c>
      <c r="G255" s="14">
        <f>Scores!G246</f>
        <v>0</v>
      </c>
      <c r="H255" s="14">
        <f>Scores!H246</f>
        <v>0</v>
      </c>
      <c r="I255" s="14">
        <f>Scores!I246</f>
        <v>0</v>
      </c>
      <c r="J255" s="14">
        <f>Scores!J246</f>
        <v>0</v>
      </c>
      <c r="K255" s="14">
        <f>Scores!K246</f>
        <v>0</v>
      </c>
      <c r="L255" s="14">
        <f>Scores!L246</f>
        <v>0</v>
      </c>
      <c r="M255" s="14">
        <f>Scores!M246</f>
        <v>0</v>
      </c>
      <c r="N255" s="14">
        <f>Scores!N246</f>
        <v>0</v>
      </c>
      <c r="O255" s="14">
        <f>Scores!O246</f>
        <v>0</v>
      </c>
      <c r="P255" s="14">
        <f t="shared" si="19"/>
        <v>-181.3843879173504</v>
      </c>
      <c r="Q255" s="14">
        <f t="shared" si="20"/>
        <v>1.0728154406486876</v>
      </c>
      <c r="R255" s="14">
        <f t="shared" si="21"/>
        <v>1.0728154406486876</v>
      </c>
      <c r="S255" s="29">
        <f>IF(R255&lt;'Grading Scale'!G$8,IF(R255&lt;'Grading Scale'!G$13,'Grading Scale'!E$13,IF(R255&lt;'Grading Scale'!G$12,'Grading Scale'!E$11,IF(R255&lt;'Grading Scale'!G$11,'Grading Scale'!E$9,IF(R255&lt;'Grading Scale'!G$10,'Grading Scale'!E$7,IF(R255&lt;'Grading Scale'!G$9,'Grading Scale'!E$5,'Grading Scale'!E$3))))),IF(R255&lt;'Grading Scale'!G$7,'Grading Scale'!B$13,IF(R255&lt;'Grading Scale'!G$6,'Grading Scale'!B$11,IF(R255&lt;'Grading Scale'!G$5,'Grading Scale'!B$9,IF(R255&lt;'Grading Scale'!G$4,'Grading Scale'!B$7,IF(R255&lt;'Grading Scale'!G$3,'Grading Scale'!B$5,'Grading Scale'!B$3))))))</f>
        <v>1</v>
      </c>
      <c r="T255" s="14">
        <f>Scores!B246</f>
        <v>0</v>
      </c>
      <c r="U255" s="14" t="str">
        <f>IF(S255&gt;='Grading Scale'!B$13,IF(S255='Grading Scale'!B$3,'Grading Scale'!C$3,IF(S255='Grading Scale'!B$5,'Grading Scale'!C$5,IF(S255='Grading Scale'!B$7,'Grading Scale'!C$7,IF(S255='Grading Scale'!B$9,'Grading Scale'!C$9,IF(S255='Grading Scale'!B$11,'Grading Scale'!C$11,'Grading Scale'!C$13))))),IF(S255='Grading Scale'!E$3,'Grading Scale'!F$3,IF(S255='Grading Scale'!E$5,'Grading Scale'!F$5,IF(S255='Grading Scale'!E$7,'Grading Scale'!F$7,IF(S255='Grading Scale'!E$9,'Grading Scale'!F$9,IF(S255='Grading Scale'!E$11,'Grading Scale'!F$11,'Grading Scale'!F$13))))))</f>
        <v>D    </v>
      </c>
      <c r="V255" s="14" t="str">
        <f t="shared" si="22"/>
        <v> </v>
      </c>
      <c r="W255" s="12"/>
      <c r="X255" s="11">
        <f t="shared" si="23"/>
      </c>
      <c r="Y255" s="11"/>
    </row>
    <row r="256" spans="1:25" s="3" customFormat="1" ht="12.75">
      <c r="A256" s="14">
        <f>Scores!A247</f>
        <v>0</v>
      </c>
      <c r="B256" s="14">
        <f>Scores!B247</f>
        <v>0</v>
      </c>
      <c r="C256" s="14">
        <f>Scores!C247</f>
        <v>0</v>
      </c>
      <c r="D256" s="14">
        <f>Scores!D247</f>
        <v>0</v>
      </c>
      <c r="E256" s="14">
        <f>Scores!E247</f>
        <v>0</v>
      </c>
      <c r="F256" s="14">
        <f>Scores!F247</f>
        <v>0</v>
      </c>
      <c r="G256" s="14">
        <f>Scores!G247</f>
        <v>0</v>
      </c>
      <c r="H256" s="14">
        <f>Scores!H247</f>
        <v>0</v>
      </c>
      <c r="I256" s="14">
        <f>Scores!I247</f>
        <v>0</v>
      </c>
      <c r="J256" s="14">
        <f>Scores!J247</f>
        <v>0</v>
      </c>
      <c r="K256" s="14">
        <f>Scores!K247</f>
        <v>0</v>
      </c>
      <c r="L256" s="14">
        <f>Scores!L247</f>
        <v>0</v>
      </c>
      <c r="M256" s="14">
        <f>Scores!M247</f>
        <v>0</v>
      </c>
      <c r="N256" s="14">
        <f>Scores!N247</f>
        <v>0</v>
      </c>
      <c r="O256" s="14">
        <f>Scores!O247</f>
        <v>0</v>
      </c>
      <c r="P256" s="14">
        <f t="shared" si="19"/>
        <v>-181.3843879173504</v>
      </c>
      <c r="Q256" s="14">
        <f t="shared" si="20"/>
        <v>1.0728154406486876</v>
      </c>
      <c r="R256" s="14">
        <f t="shared" si="21"/>
        <v>1.0728154406486876</v>
      </c>
      <c r="S256" s="29">
        <f>IF(R256&lt;'Grading Scale'!G$8,IF(R256&lt;'Grading Scale'!G$13,'Grading Scale'!E$13,IF(R256&lt;'Grading Scale'!G$12,'Grading Scale'!E$11,IF(R256&lt;'Grading Scale'!G$11,'Grading Scale'!E$9,IF(R256&lt;'Grading Scale'!G$10,'Grading Scale'!E$7,IF(R256&lt;'Grading Scale'!G$9,'Grading Scale'!E$5,'Grading Scale'!E$3))))),IF(R256&lt;'Grading Scale'!G$7,'Grading Scale'!B$13,IF(R256&lt;'Grading Scale'!G$6,'Grading Scale'!B$11,IF(R256&lt;'Grading Scale'!G$5,'Grading Scale'!B$9,IF(R256&lt;'Grading Scale'!G$4,'Grading Scale'!B$7,IF(R256&lt;'Grading Scale'!G$3,'Grading Scale'!B$5,'Grading Scale'!B$3))))))</f>
        <v>1</v>
      </c>
      <c r="T256" s="14">
        <f>Scores!B247</f>
        <v>0</v>
      </c>
      <c r="U256" s="14" t="str">
        <f>IF(S256&gt;='Grading Scale'!B$13,IF(S256='Grading Scale'!B$3,'Grading Scale'!C$3,IF(S256='Grading Scale'!B$5,'Grading Scale'!C$5,IF(S256='Grading Scale'!B$7,'Grading Scale'!C$7,IF(S256='Grading Scale'!B$9,'Grading Scale'!C$9,IF(S256='Grading Scale'!B$11,'Grading Scale'!C$11,'Grading Scale'!C$13))))),IF(S256='Grading Scale'!E$3,'Grading Scale'!F$3,IF(S256='Grading Scale'!E$5,'Grading Scale'!F$5,IF(S256='Grading Scale'!E$7,'Grading Scale'!F$7,IF(S256='Grading Scale'!E$9,'Grading Scale'!F$9,IF(S256='Grading Scale'!E$11,'Grading Scale'!F$11,'Grading Scale'!F$13))))))</f>
        <v>D    </v>
      </c>
      <c r="V256" s="14" t="str">
        <f t="shared" si="22"/>
        <v> </v>
      </c>
      <c r="W256" s="12"/>
      <c r="X256" s="11">
        <f t="shared" si="23"/>
      </c>
      <c r="Y256" s="11"/>
    </row>
    <row r="257" spans="1:25" s="3" customFormat="1" ht="12.75">
      <c r="A257" s="14">
        <f>Scores!A248</f>
        <v>0</v>
      </c>
      <c r="B257" s="14">
        <f>Scores!B248</f>
        <v>0</v>
      </c>
      <c r="C257" s="14">
        <f>Scores!C248</f>
        <v>0</v>
      </c>
      <c r="D257" s="14">
        <f>Scores!D248</f>
        <v>0</v>
      </c>
      <c r="E257" s="14">
        <f>Scores!E248</f>
        <v>0</v>
      </c>
      <c r="F257" s="14">
        <f>Scores!F248</f>
        <v>0</v>
      </c>
      <c r="G257" s="14">
        <f>Scores!G248</f>
        <v>0</v>
      </c>
      <c r="H257" s="14">
        <f>Scores!H248</f>
        <v>0</v>
      </c>
      <c r="I257" s="14">
        <f>Scores!I248</f>
        <v>0</v>
      </c>
      <c r="J257" s="14">
        <f>Scores!J248</f>
        <v>0</v>
      </c>
      <c r="K257" s="14">
        <f>Scores!K248</f>
        <v>0</v>
      </c>
      <c r="L257" s="14">
        <f>Scores!L248</f>
        <v>0</v>
      </c>
      <c r="M257" s="14">
        <f>Scores!M248</f>
        <v>0</v>
      </c>
      <c r="N257" s="14">
        <f>Scores!N248</f>
        <v>0</v>
      </c>
      <c r="O257" s="14">
        <f>Scores!O248</f>
        <v>0</v>
      </c>
      <c r="P257" s="14">
        <f t="shared" si="19"/>
        <v>-181.3843879173504</v>
      </c>
      <c r="Q257" s="14">
        <f t="shared" si="20"/>
        <v>1.0728154406486876</v>
      </c>
      <c r="R257" s="14">
        <f t="shared" si="21"/>
        <v>1.0728154406486876</v>
      </c>
      <c r="S257" s="29">
        <f>IF(R257&lt;'Grading Scale'!G$8,IF(R257&lt;'Grading Scale'!G$13,'Grading Scale'!E$13,IF(R257&lt;'Grading Scale'!G$12,'Grading Scale'!E$11,IF(R257&lt;'Grading Scale'!G$11,'Grading Scale'!E$9,IF(R257&lt;'Grading Scale'!G$10,'Grading Scale'!E$7,IF(R257&lt;'Grading Scale'!G$9,'Grading Scale'!E$5,'Grading Scale'!E$3))))),IF(R257&lt;'Grading Scale'!G$7,'Grading Scale'!B$13,IF(R257&lt;'Grading Scale'!G$6,'Grading Scale'!B$11,IF(R257&lt;'Grading Scale'!G$5,'Grading Scale'!B$9,IF(R257&lt;'Grading Scale'!G$4,'Grading Scale'!B$7,IF(R257&lt;'Grading Scale'!G$3,'Grading Scale'!B$5,'Grading Scale'!B$3))))))</f>
        <v>1</v>
      </c>
      <c r="T257" s="14">
        <f>Scores!B248</f>
        <v>0</v>
      </c>
      <c r="U257" s="14" t="str">
        <f>IF(S257&gt;='Grading Scale'!B$13,IF(S257='Grading Scale'!B$3,'Grading Scale'!C$3,IF(S257='Grading Scale'!B$5,'Grading Scale'!C$5,IF(S257='Grading Scale'!B$7,'Grading Scale'!C$7,IF(S257='Grading Scale'!B$9,'Grading Scale'!C$9,IF(S257='Grading Scale'!B$11,'Grading Scale'!C$11,'Grading Scale'!C$13))))),IF(S257='Grading Scale'!E$3,'Grading Scale'!F$3,IF(S257='Grading Scale'!E$5,'Grading Scale'!F$5,IF(S257='Grading Scale'!E$7,'Grading Scale'!F$7,IF(S257='Grading Scale'!E$9,'Grading Scale'!F$9,IF(S257='Grading Scale'!E$11,'Grading Scale'!F$11,'Grading Scale'!F$13))))))</f>
        <v>D    </v>
      </c>
      <c r="V257" s="14" t="str">
        <f t="shared" si="22"/>
        <v> </v>
      </c>
      <c r="W257" s="12"/>
      <c r="X257" s="11">
        <f t="shared" si="23"/>
      </c>
      <c r="Y257" s="11"/>
    </row>
    <row r="258" spans="1:25" s="3" customFormat="1" ht="12.75">
      <c r="A258" s="14">
        <f>Scores!A249</f>
        <v>0</v>
      </c>
      <c r="B258" s="14">
        <f>Scores!B249</f>
        <v>0</v>
      </c>
      <c r="C258" s="14">
        <f>Scores!C249</f>
        <v>0</v>
      </c>
      <c r="D258" s="14">
        <f>Scores!D249</f>
        <v>0</v>
      </c>
      <c r="E258" s="14">
        <f>Scores!E249</f>
        <v>0</v>
      </c>
      <c r="F258" s="14">
        <f>Scores!F249</f>
        <v>0</v>
      </c>
      <c r="G258" s="14">
        <f>Scores!G249</f>
        <v>0</v>
      </c>
      <c r="H258" s="14">
        <f>Scores!H249</f>
        <v>0</v>
      </c>
      <c r="I258" s="14">
        <f>Scores!I249</f>
        <v>0</v>
      </c>
      <c r="J258" s="14">
        <f>Scores!J249</f>
        <v>0</v>
      </c>
      <c r="K258" s="14">
        <f>Scores!K249</f>
        <v>0</v>
      </c>
      <c r="L258" s="14">
        <f>Scores!L249</f>
        <v>0</v>
      </c>
      <c r="M258" s="14">
        <f>Scores!M249</f>
        <v>0</v>
      </c>
      <c r="N258" s="14">
        <f>Scores!N249</f>
        <v>0</v>
      </c>
      <c r="O258" s="14">
        <f>Scores!O249</f>
        <v>0</v>
      </c>
      <c r="P258" s="14">
        <f t="shared" si="19"/>
        <v>-181.3843879173504</v>
      </c>
      <c r="Q258" s="14">
        <f t="shared" si="20"/>
        <v>1.0728154406486876</v>
      </c>
      <c r="R258" s="14">
        <f t="shared" si="21"/>
        <v>1.0728154406486876</v>
      </c>
      <c r="S258" s="29">
        <f>IF(R258&lt;'Grading Scale'!G$8,IF(R258&lt;'Grading Scale'!G$13,'Grading Scale'!E$13,IF(R258&lt;'Grading Scale'!G$12,'Grading Scale'!E$11,IF(R258&lt;'Grading Scale'!G$11,'Grading Scale'!E$9,IF(R258&lt;'Grading Scale'!G$10,'Grading Scale'!E$7,IF(R258&lt;'Grading Scale'!G$9,'Grading Scale'!E$5,'Grading Scale'!E$3))))),IF(R258&lt;'Grading Scale'!G$7,'Grading Scale'!B$13,IF(R258&lt;'Grading Scale'!G$6,'Grading Scale'!B$11,IF(R258&lt;'Grading Scale'!G$5,'Grading Scale'!B$9,IF(R258&lt;'Grading Scale'!G$4,'Grading Scale'!B$7,IF(R258&lt;'Grading Scale'!G$3,'Grading Scale'!B$5,'Grading Scale'!B$3))))))</f>
        <v>1</v>
      </c>
      <c r="T258" s="14">
        <f>Scores!B249</f>
        <v>0</v>
      </c>
      <c r="U258" s="14" t="str">
        <f>IF(S258&gt;='Grading Scale'!B$13,IF(S258='Grading Scale'!B$3,'Grading Scale'!C$3,IF(S258='Grading Scale'!B$5,'Grading Scale'!C$5,IF(S258='Grading Scale'!B$7,'Grading Scale'!C$7,IF(S258='Grading Scale'!B$9,'Grading Scale'!C$9,IF(S258='Grading Scale'!B$11,'Grading Scale'!C$11,'Grading Scale'!C$13))))),IF(S258='Grading Scale'!E$3,'Grading Scale'!F$3,IF(S258='Grading Scale'!E$5,'Grading Scale'!F$5,IF(S258='Grading Scale'!E$7,'Grading Scale'!F$7,IF(S258='Grading Scale'!E$9,'Grading Scale'!F$9,IF(S258='Grading Scale'!E$11,'Grading Scale'!F$11,'Grading Scale'!F$13))))))</f>
        <v>D    </v>
      </c>
      <c r="V258" s="14" t="str">
        <f t="shared" si="22"/>
        <v> </v>
      </c>
      <c r="W258" s="12"/>
      <c r="X258" s="11">
        <f t="shared" si="23"/>
      </c>
      <c r="Y258" s="11"/>
    </row>
    <row r="259" spans="1:25" s="3" customFormat="1" ht="12.75">
      <c r="A259" s="14">
        <f>Scores!A250</f>
        <v>0</v>
      </c>
      <c r="B259" s="14">
        <f>Scores!B250</f>
        <v>0</v>
      </c>
      <c r="C259" s="14">
        <f>Scores!C250</f>
        <v>0</v>
      </c>
      <c r="D259" s="14">
        <f>Scores!D250</f>
        <v>0</v>
      </c>
      <c r="E259" s="14">
        <f>Scores!E250</f>
        <v>0</v>
      </c>
      <c r="F259" s="14">
        <f>Scores!F250</f>
        <v>0</v>
      </c>
      <c r="G259" s="14">
        <f>Scores!G250</f>
        <v>0</v>
      </c>
      <c r="H259" s="14">
        <f>Scores!H250</f>
        <v>0</v>
      </c>
      <c r="I259" s="14">
        <f>Scores!I250</f>
        <v>0</v>
      </c>
      <c r="J259" s="14">
        <f>Scores!J250</f>
        <v>0</v>
      </c>
      <c r="K259" s="14">
        <f>Scores!K250</f>
        <v>0</v>
      </c>
      <c r="L259" s="14">
        <f>Scores!L250</f>
        <v>0</v>
      </c>
      <c r="M259" s="14">
        <f>Scores!M250</f>
        <v>0</v>
      </c>
      <c r="N259" s="14">
        <f>Scores!N250</f>
        <v>0</v>
      </c>
      <c r="O259" s="14">
        <f>Scores!O250</f>
        <v>0</v>
      </c>
      <c r="P259" s="14">
        <f t="shared" si="19"/>
        <v>-181.3843879173504</v>
      </c>
      <c r="Q259" s="14">
        <f t="shared" si="20"/>
        <v>1.0728154406486876</v>
      </c>
      <c r="R259" s="14">
        <f t="shared" si="21"/>
        <v>1.0728154406486876</v>
      </c>
      <c r="S259" s="29">
        <f>IF(R259&lt;'Grading Scale'!G$8,IF(R259&lt;'Grading Scale'!G$13,'Grading Scale'!E$13,IF(R259&lt;'Grading Scale'!G$12,'Grading Scale'!E$11,IF(R259&lt;'Grading Scale'!G$11,'Grading Scale'!E$9,IF(R259&lt;'Grading Scale'!G$10,'Grading Scale'!E$7,IF(R259&lt;'Grading Scale'!G$9,'Grading Scale'!E$5,'Grading Scale'!E$3))))),IF(R259&lt;'Grading Scale'!G$7,'Grading Scale'!B$13,IF(R259&lt;'Grading Scale'!G$6,'Grading Scale'!B$11,IF(R259&lt;'Grading Scale'!G$5,'Grading Scale'!B$9,IF(R259&lt;'Grading Scale'!G$4,'Grading Scale'!B$7,IF(R259&lt;'Grading Scale'!G$3,'Grading Scale'!B$5,'Grading Scale'!B$3))))))</f>
        <v>1</v>
      </c>
      <c r="T259" s="14">
        <f>Scores!B250</f>
        <v>0</v>
      </c>
      <c r="U259" s="14" t="str">
        <f>IF(S259&gt;='Grading Scale'!B$13,IF(S259='Grading Scale'!B$3,'Grading Scale'!C$3,IF(S259='Grading Scale'!B$5,'Grading Scale'!C$5,IF(S259='Grading Scale'!B$7,'Grading Scale'!C$7,IF(S259='Grading Scale'!B$9,'Grading Scale'!C$9,IF(S259='Grading Scale'!B$11,'Grading Scale'!C$11,'Grading Scale'!C$13))))),IF(S259='Grading Scale'!E$3,'Grading Scale'!F$3,IF(S259='Grading Scale'!E$5,'Grading Scale'!F$5,IF(S259='Grading Scale'!E$7,'Grading Scale'!F$7,IF(S259='Grading Scale'!E$9,'Grading Scale'!F$9,IF(S259='Grading Scale'!E$11,'Grading Scale'!F$11,'Grading Scale'!F$13))))))</f>
        <v>D    </v>
      </c>
      <c r="V259" s="14" t="str">
        <f t="shared" si="22"/>
        <v> </v>
      </c>
      <c r="W259" s="12"/>
      <c r="X259" s="11">
        <f t="shared" si="23"/>
      </c>
      <c r="Y259" s="11"/>
    </row>
    <row r="260" spans="1:25" s="3" customFormat="1" ht="12.75">
      <c r="A260" s="14">
        <f>Scores!A251</f>
        <v>0</v>
      </c>
      <c r="B260" s="14">
        <f>Scores!B251</f>
        <v>0</v>
      </c>
      <c r="C260" s="14">
        <f>Scores!C251</f>
        <v>0</v>
      </c>
      <c r="D260" s="14">
        <f>Scores!D251</f>
        <v>0</v>
      </c>
      <c r="E260" s="14">
        <f>Scores!E251</f>
        <v>0</v>
      </c>
      <c r="F260" s="14">
        <f>Scores!F251</f>
        <v>0</v>
      </c>
      <c r="G260" s="14">
        <f>Scores!G251</f>
        <v>0</v>
      </c>
      <c r="H260" s="14">
        <f>Scores!H251</f>
        <v>0</v>
      </c>
      <c r="I260" s="14">
        <f>Scores!I251</f>
        <v>0</v>
      </c>
      <c r="J260" s="14">
        <f>Scores!J251</f>
        <v>0</v>
      </c>
      <c r="K260" s="14">
        <f>Scores!K251</f>
        <v>0</v>
      </c>
      <c r="L260" s="14">
        <f>Scores!L251</f>
        <v>0</v>
      </c>
      <c r="M260" s="14">
        <f>Scores!M251</f>
        <v>0</v>
      </c>
      <c r="N260" s="14">
        <f>Scores!N251</f>
        <v>0</v>
      </c>
      <c r="O260" s="14">
        <f>Scores!O251</f>
        <v>0</v>
      </c>
      <c r="P260" s="14">
        <f t="shared" si="19"/>
        <v>-181.3843879173504</v>
      </c>
      <c r="Q260" s="14">
        <f t="shared" si="20"/>
        <v>1.0728154406486876</v>
      </c>
      <c r="R260" s="14">
        <f t="shared" si="21"/>
        <v>1.0728154406486876</v>
      </c>
      <c r="S260" s="29">
        <f>IF(R260&lt;'Grading Scale'!G$8,IF(R260&lt;'Grading Scale'!G$13,'Grading Scale'!E$13,IF(R260&lt;'Grading Scale'!G$12,'Grading Scale'!E$11,IF(R260&lt;'Grading Scale'!G$11,'Grading Scale'!E$9,IF(R260&lt;'Grading Scale'!G$10,'Grading Scale'!E$7,IF(R260&lt;'Grading Scale'!G$9,'Grading Scale'!E$5,'Grading Scale'!E$3))))),IF(R260&lt;'Grading Scale'!G$7,'Grading Scale'!B$13,IF(R260&lt;'Grading Scale'!G$6,'Grading Scale'!B$11,IF(R260&lt;'Grading Scale'!G$5,'Grading Scale'!B$9,IF(R260&lt;'Grading Scale'!G$4,'Grading Scale'!B$7,IF(R260&lt;'Grading Scale'!G$3,'Grading Scale'!B$5,'Grading Scale'!B$3))))))</f>
        <v>1</v>
      </c>
      <c r="T260" s="14">
        <f>Scores!B251</f>
        <v>0</v>
      </c>
      <c r="U260" s="14" t="str">
        <f>IF(S260&gt;='Grading Scale'!B$13,IF(S260='Grading Scale'!B$3,'Grading Scale'!C$3,IF(S260='Grading Scale'!B$5,'Grading Scale'!C$5,IF(S260='Grading Scale'!B$7,'Grading Scale'!C$7,IF(S260='Grading Scale'!B$9,'Grading Scale'!C$9,IF(S260='Grading Scale'!B$11,'Grading Scale'!C$11,'Grading Scale'!C$13))))),IF(S260='Grading Scale'!E$3,'Grading Scale'!F$3,IF(S260='Grading Scale'!E$5,'Grading Scale'!F$5,IF(S260='Grading Scale'!E$7,'Grading Scale'!F$7,IF(S260='Grading Scale'!E$9,'Grading Scale'!F$9,IF(S260='Grading Scale'!E$11,'Grading Scale'!F$11,'Grading Scale'!F$13))))))</f>
        <v>D    </v>
      </c>
      <c r="V260" s="14" t="str">
        <f t="shared" si="22"/>
        <v> </v>
      </c>
      <c r="W260" s="12"/>
      <c r="X260" s="11">
        <f t="shared" si="23"/>
      </c>
      <c r="Y260" s="11"/>
    </row>
    <row r="261" spans="1:25" s="3" customFormat="1" ht="12.75">
      <c r="A261" s="14">
        <f>Scores!A252</f>
        <v>0</v>
      </c>
      <c r="B261" s="14">
        <f>Scores!B252</f>
        <v>0</v>
      </c>
      <c r="C261" s="14">
        <f>Scores!C252</f>
        <v>0</v>
      </c>
      <c r="D261" s="14">
        <f>Scores!D252</f>
        <v>0</v>
      </c>
      <c r="E261" s="14">
        <f>Scores!E252</f>
        <v>0</v>
      </c>
      <c r="F261" s="14">
        <f>Scores!F252</f>
        <v>0</v>
      </c>
      <c r="G261" s="14">
        <f>Scores!G252</f>
        <v>0</v>
      </c>
      <c r="H261" s="14">
        <f>Scores!H252</f>
        <v>0</v>
      </c>
      <c r="I261" s="14">
        <f>Scores!I252</f>
        <v>0</v>
      </c>
      <c r="J261" s="14">
        <f>Scores!J252</f>
        <v>0</v>
      </c>
      <c r="K261" s="14">
        <f>Scores!K252</f>
        <v>0</v>
      </c>
      <c r="L261" s="14">
        <f>Scores!L252</f>
        <v>0</v>
      </c>
      <c r="M261" s="14">
        <f>Scores!M252</f>
        <v>0</v>
      </c>
      <c r="N261" s="14">
        <f>Scores!N252</f>
        <v>0</v>
      </c>
      <c r="O261" s="14">
        <f>Scores!O252</f>
        <v>0</v>
      </c>
      <c r="P261" s="14">
        <f t="shared" si="19"/>
        <v>-181.3843879173504</v>
      </c>
      <c r="Q261" s="14">
        <f t="shared" si="20"/>
        <v>1.0728154406486876</v>
      </c>
      <c r="R261" s="14">
        <f t="shared" si="21"/>
        <v>1.0728154406486876</v>
      </c>
      <c r="S261" s="29">
        <f>IF(R261&lt;'Grading Scale'!G$8,IF(R261&lt;'Grading Scale'!G$13,'Grading Scale'!E$13,IF(R261&lt;'Grading Scale'!G$12,'Grading Scale'!E$11,IF(R261&lt;'Grading Scale'!G$11,'Grading Scale'!E$9,IF(R261&lt;'Grading Scale'!G$10,'Grading Scale'!E$7,IF(R261&lt;'Grading Scale'!G$9,'Grading Scale'!E$5,'Grading Scale'!E$3))))),IF(R261&lt;'Grading Scale'!G$7,'Grading Scale'!B$13,IF(R261&lt;'Grading Scale'!G$6,'Grading Scale'!B$11,IF(R261&lt;'Grading Scale'!G$5,'Grading Scale'!B$9,IF(R261&lt;'Grading Scale'!G$4,'Grading Scale'!B$7,IF(R261&lt;'Grading Scale'!G$3,'Grading Scale'!B$5,'Grading Scale'!B$3))))))</f>
        <v>1</v>
      </c>
      <c r="T261" s="14">
        <f>Scores!B252</f>
        <v>0</v>
      </c>
      <c r="U261" s="14" t="str">
        <f>IF(S261&gt;='Grading Scale'!B$13,IF(S261='Grading Scale'!B$3,'Grading Scale'!C$3,IF(S261='Grading Scale'!B$5,'Grading Scale'!C$5,IF(S261='Grading Scale'!B$7,'Grading Scale'!C$7,IF(S261='Grading Scale'!B$9,'Grading Scale'!C$9,IF(S261='Grading Scale'!B$11,'Grading Scale'!C$11,'Grading Scale'!C$13))))),IF(S261='Grading Scale'!E$3,'Grading Scale'!F$3,IF(S261='Grading Scale'!E$5,'Grading Scale'!F$5,IF(S261='Grading Scale'!E$7,'Grading Scale'!F$7,IF(S261='Grading Scale'!E$9,'Grading Scale'!F$9,IF(S261='Grading Scale'!E$11,'Grading Scale'!F$11,'Grading Scale'!F$13))))))</f>
        <v>D    </v>
      </c>
      <c r="V261" s="14" t="str">
        <f t="shared" si="22"/>
        <v> </v>
      </c>
      <c r="W261" s="12"/>
      <c r="X261" s="11">
        <f t="shared" si="23"/>
      </c>
      <c r="Y261" s="11"/>
    </row>
    <row r="262" spans="1:25" s="3" customFormat="1" ht="12.75">
      <c r="A262" s="14">
        <f>Scores!A253</f>
        <v>0</v>
      </c>
      <c r="B262" s="14">
        <f>Scores!B253</f>
        <v>0</v>
      </c>
      <c r="C262" s="14">
        <f>Scores!C253</f>
        <v>0</v>
      </c>
      <c r="D262" s="14">
        <f>Scores!D253</f>
        <v>0</v>
      </c>
      <c r="E262" s="14">
        <f>Scores!E253</f>
        <v>0</v>
      </c>
      <c r="F262" s="14">
        <f>Scores!F253</f>
        <v>0</v>
      </c>
      <c r="G262" s="14">
        <f>Scores!G253</f>
        <v>0</v>
      </c>
      <c r="H262" s="14">
        <f>Scores!H253</f>
        <v>0</v>
      </c>
      <c r="I262" s="14">
        <f>Scores!I253</f>
        <v>0</v>
      </c>
      <c r="J262" s="14">
        <f>Scores!J253</f>
        <v>0</v>
      </c>
      <c r="K262" s="14">
        <f>Scores!K253</f>
        <v>0</v>
      </c>
      <c r="L262" s="14">
        <f>Scores!L253</f>
        <v>0</v>
      </c>
      <c r="M262" s="14">
        <f>Scores!M253</f>
        <v>0</v>
      </c>
      <c r="N262" s="14">
        <f>Scores!N253</f>
        <v>0</v>
      </c>
      <c r="O262" s="14">
        <f>Scores!O253</f>
        <v>0</v>
      </c>
      <c r="P262" s="14">
        <f t="shared" si="19"/>
        <v>-181.3843879173504</v>
      </c>
      <c r="Q262" s="14">
        <f t="shared" si="20"/>
        <v>1.0728154406486876</v>
      </c>
      <c r="R262" s="14">
        <f t="shared" si="21"/>
        <v>1.0728154406486876</v>
      </c>
      <c r="S262" s="29">
        <f>IF(R262&lt;'Grading Scale'!G$8,IF(R262&lt;'Grading Scale'!G$13,'Grading Scale'!E$13,IF(R262&lt;'Grading Scale'!G$12,'Grading Scale'!E$11,IF(R262&lt;'Grading Scale'!G$11,'Grading Scale'!E$9,IF(R262&lt;'Grading Scale'!G$10,'Grading Scale'!E$7,IF(R262&lt;'Grading Scale'!G$9,'Grading Scale'!E$5,'Grading Scale'!E$3))))),IF(R262&lt;'Grading Scale'!G$7,'Grading Scale'!B$13,IF(R262&lt;'Grading Scale'!G$6,'Grading Scale'!B$11,IF(R262&lt;'Grading Scale'!G$5,'Grading Scale'!B$9,IF(R262&lt;'Grading Scale'!G$4,'Grading Scale'!B$7,IF(R262&lt;'Grading Scale'!G$3,'Grading Scale'!B$5,'Grading Scale'!B$3))))))</f>
        <v>1</v>
      </c>
      <c r="T262" s="14">
        <f>Scores!B253</f>
        <v>0</v>
      </c>
      <c r="U262" s="14" t="str">
        <f>IF(S262&gt;='Grading Scale'!B$13,IF(S262='Grading Scale'!B$3,'Grading Scale'!C$3,IF(S262='Grading Scale'!B$5,'Grading Scale'!C$5,IF(S262='Grading Scale'!B$7,'Grading Scale'!C$7,IF(S262='Grading Scale'!B$9,'Grading Scale'!C$9,IF(S262='Grading Scale'!B$11,'Grading Scale'!C$11,'Grading Scale'!C$13))))),IF(S262='Grading Scale'!E$3,'Grading Scale'!F$3,IF(S262='Grading Scale'!E$5,'Grading Scale'!F$5,IF(S262='Grading Scale'!E$7,'Grading Scale'!F$7,IF(S262='Grading Scale'!E$9,'Grading Scale'!F$9,IF(S262='Grading Scale'!E$11,'Grading Scale'!F$11,'Grading Scale'!F$13))))))</f>
        <v>D    </v>
      </c>
      <c r="V262" s="14" t="str">
        <f t="shared" si="22"/>
        <v> </v>
      </c>
      <c r="W262" s="12"/>
      <c r="X262" s="11">
        <f t="shared" si="23"/>
      </c>
      <c r="Y262" s="11"/>
    </row>
    <row r="263" spans="1:25" s="3" customFormat="1" ht="12.75">
      <c r="A263" s="14">
        <f>Scores!A254</f>
        <v>0</v>
      </c>
      <c r="B263" s="14">
        <f>Scores!B254</f>
        <v>0</v>
      </c>
      <c r="C263" s="14">
        <f>Scores!C254</f>
        <v>0</v>
      </c>
      <c r="D263" s="14">
        <f>Scores!D254</f>
        <v>0</v>
      </c>
      <c r="E263" s="14">
        <f>Scores!E254</f>
        <v>0</v>
      </c>
      <c r="F263" s="14">
        <f>Scores!F254</f>
        <v>0</v>
      </c>
      <c r="G263" s="14">
        <f>Scores!G254</f>
        <v>0</v>
      </c>
      <c r="H263" s="14">
        <f>Scores!H254</f>
        <v>0</v>
      </c>
      <c r="I263" s="14">
        <f>Scores!I254</f>
        <v>0</v>
      </c>
      <c r="J263" s="14">
        <f>Scores!J254</f>
        <v>0</v>
      </c>
      <c r="K263" s="14">
        <f>Scores!K254</f>
        <v>0</v>
      </c>
      <c r="L263" s="14">
        <f>Scores!L254</f>
        <v>0</v>
      </c>
      <c r="M263" s="14">
        <f>Scores!M254</f>
        <v>0</v>
      </c>
      <c r="N263" s="14">
        <f>Scores!N254</f>
        <v>0</v>
      </c>
      <c r="O263" s="14">
        <f>Scores!O254</f>
        <v>0</v>
      </c>
      <c r="P263" s="14">
        <f t="shared" si="19"/>
        <v>-181.3843879173504</v>
      </c>
      <c r="Q263" s="14">
        <f t="shared" si="20"/>
        <v>1.0728154406486876</v>
      </c>
      <c r="R263" s="14">
        <f t="shared" si="21"/>
        <v>1.0728154406486876</v>
      </c>
      <c r="S263" s="29">
        <f>IF(R263&lt;'Grading Scale'!G$8,IF(R263&lt;'Grading Scale'!G$13,'Grading Scale'!E$13,IF(R263&lt;'Grading Scale'!G$12,'Grading Scale'!E$11,IF(R263&lt;'Grading Scale'!G$11,'Grading Scale'!E$9,IF(R263&lt;'Grading Scale'!G$10,'Grading Scale'!E$7,IF(R263&lt;'Grading Scale'!G$9,'Grading Scale'!E$5,'Grading Scale'!E$3))))),IF(R263&lt;'Grading Scale'!G$7,'Grading Scale'!B$13,IF(R263&lt;'Grading Scale'!G$6,'Grading Scale'!B$11,IF(R263&lt;'Grading Scale'!G$5,'Grading Scale'!B$9,IF(R263&lt;'Grading Scale'!G$4,'Grading Scale'!B$7,IF(R263&lt;'Grading Scale'!G$3,'Grading Scale'!B$5,'Grading Scale'!B$3))))))</f>
        <v>1</v>
      </c>
      <c r="T263" s="14">
        <f>Scores!B254</f>
        <v>0</v>
      </c>
      <c r="U263" s="14" t="str">
        <f>IF(S263&gt;='Grading Scale'!B$13,IF(S263='Grading Scale'!B$3,'Grading Scale'!C$3,IF(S263='Grading Scale'!B$5,'Grading Scale'!C$5,IF(S263='Grading Scale'!B$7,'Grading Scale'!C$7,IF(S263='Grading Scale'!B$9,'Grading Scale'!C$9,IF(S263='Grading Scale'!B$11,'Grading Scale'!C$11,'Grading Scale'!C$13))))),IF(S263='Grading Scale'!E$3,'Grading Scale'!F$3,IF(S263='Grading Scale'!E$5,'Grading Scale'!F$5,IF(S263='Grading Scale'!E$7,'Grading Scale'!F$7,IF(S263='Grading Scale'!E$9,'Grading Scale'!F$9,IF(S263='Grading Scale'!E$11,'Grading Scale'!F$11,'Grading Scale'!F$13))))))</f>
        <v>D    </v>
      </c>
      <c r="V263" s="14" t="str">
        <f t="shared" si="22"/>
        <v> </v>
      </c>
      <c r="W263" s="12"/>
      <c r="X263" s="11">
        <f t="shared" si="23"/>
      </c>
      <c r="Y263" s="11"/>
    </row>
    <row r="264" spans="1:25" s="3" customFormat="1" ht="12.75">
      <c r="A264" s="14">
        <f>Scores!A255</f>
        <v>0</v>
      </c>
      <c r="B264" s="14">
        <f>Scores!B255</f>
        <v>0</v>
      </c>
      <c r="C264" s="14">
        <f>Scores!C255</f>
        <v>0</v>
      </c>
      <c r="D264" s="14">
        <f>Scores!D255</f>
        <v>0</v>
      </c>
      <c r="E264" s="14">
        <f>Scores!E255</f>
        <v>0</v>
      </c>
      <c r="F264" s="14">
        <f>Scores!F255</f>
        <v>0</v>
      </c>
      <c r="G264" s="14">
        <f>Scores!G255</f>
        <v>0</v>
      </c>
      <c r="H264" s="14">
        <f>Scores!H255</f>
        <v>0</v>
      </c>
      <c r="I264" s="14">
        <f>Scores!I255</f>
        <v>0</v>
      </c>
      <c r="J264" s="14">
        <f>Scores!J255</f>
        <v>0</v>
      </c>
      <c r="K264" s="14">
        <f>Scores!K255</f>
        <v>0</v>
      </c>
      <c r="L264" s="14">
        <f>Scores!L255</f>
        <v>0</v>
      </c>
      <c r="M264" s="14">
        <f>Scores!M255</f>
        <v>0</v>
      </c>
      <c r="N264" s="14">
        <f>Scores!N255</f>
        <v>0</v>
      </c>
      <c r="O264" s="14">
        <f>Scores!O255</f>
        <v>0</v>
      </c>
      <c r="P264" s="14">
        <f t="shared" si="19"/>
        <v>-181.3843879173504</v>
      </c>
      <c r="Q264" s="14">
        <f t="shared" si="20"/>
        <v>1.0728154406486876</v>
      </c>
      <c r="R264" s="14">
        <f t="shared" si="21"/>
        <v>1.0728154406486876</v>
      </c>
      <c r="S264" s="29">
        <f>IF(R264&lt;'Grading Scale'!G$8,IF(R264&lt;'Grading Scale'!G$13,'Grading Scale'!E$13,IF(R264&lt;'Grading Scale'!G$12,'Grading Scale'!E$11,IF(R264&lt;'Grading Scale'!G$11,'Grading Scale'!E$9,IF(R264&lt;'Grading Scale'!G$10,'Grading Scale'!E$7,IF(R264&lt;'Grading Scale'!G$9,'Grading Scale'!E$5,'Grading Scale'!E$3))))),IF(R264&lt;'Grading Scale'!G$7,'Grading Scale'!B$13,IF(R264&lt;'Grading Scale'!G$6,'Grading Scale'!B$11,IF(R264&lt;'Grading Scale'!G$5,'Grading Scale'!B$9,IF(R264&lt;'Grading Scale'!G$4,'Grading Scale'!B$7,IF(R264&lt;'Grading Scale'!G$3,'Grading Scale'!B$5,'Grading Scale'!B$3))))))</f>
        <v>1</v>
      </c>
      <c r="T264" s="14">
        <f>Scores!B255</f>
        <v>0</v>
      </c>
      <c r="U264" s="14" t="str">
        <f>IF(S264&gt;='Grading Scale'!B$13,IF(S264='Grading Scale'!B$3,'Grading Scale'!C$3,IF(S264='Grading Scale'!B$5,'Grading Scale'!C$5,IF(S264='Grading Scale'!B$7,'Grading Scale'!C$7,IF(S264='Grading Scale'!B$9,'Grading Scale'!C$9,IF(S264='Grading Scale'!B$11,'Grading Scale'!C$11,'Grading Scale'!C$13))))),IF(S264='Grading Scale'!E$3,'Grading Scale'!F$3,IF(S264='Grading Scale'!E$5,'Grading Scale'!F$5,IF(S264='Grading Scale'!E$7,'Grading Scale'!F$7,IF(S264='Grading Scale'!E$9,'Grading Scale'!F$9,IF(S264='Grading Scale'!E$11,'Grading Scale'!F$11,'Grading Scale'!F$13))))))</f>
        <v>D    </v>
      </c>
      <c r="V264" s="14" t="str">
        <f t="shared" si="22"/>
        <v> </v>
      </c>
      <c r="W264" s="12"/>
      <c r="X264" s="11">
        <f t="shared" si="23"/>
      </c>
      <c r="Y264" s="11"/>
    </row>
    <row r="265" spans="1:25" s="3" customFormat="1" ht="12.75">
      <c r="A265" s="14">
        <f>Scores!A256</f>
        <v>0</v>
      </c>
      <c r="B265" s="14">
        <f>Scores!B256</f>
        <v>0</v>
      </c>
      <c r="C265" s="14">
        <f>Scores!C256</f>
        <v>0</v>
      </c>
      <c r="D265" s="14">
        <f>Scores!D256</f>
        <v>0</v>
      </c>
      <c r="E265" s="14">
        <f>Scores!E256</f>
        <v>0</v>
      </c>
      <c r="F265" s="14">
        <f>Scores!F256</f>
        <v>0</v>
      </c>
      <c r="G265" s="14">
        <f>Scores!G256</f>
        <v>0</v>
      </c>
      <c r="H265" s="14">
        <f>Scores!H256</f>
        <v>0</v>
      </c>
      <c r="I265" s="14">
        <f>Scores!I256</f>
        <v>0</v>
      </c>
      <c r="J265" s="14">
        <f>Scores!J256</f>
        <v>0</v>
      </c>
      <c r="K265" s="14">
        <f>Scores!K256</f>
        <v>0</v>
      </c>
      <c r="L265" s="14">
        <f>Scores!L256</f>
        <v>0</v>
      </c>
      <c r="M265" s="14">
        <f>Scores!M256</f>
        <v>0</v>
      </c>
      <c r="N265" s="14">
        <f>Scores!N256</f>
        <v>0</v>
      </c>
      <c r="O265" s="14">
        <f>Scores!O256</f>
        <v>0</v>
      </c>
      <c r="P265" s="14">
        <f t="shared" si="19"/>
        <v>-181.3843879173504</v>
      </c>
      <c r="Q265" s="14">
        <f t="shared" si="20"/>
        <v>1.0728154406486876</v>
      </c>
      <c r="R265" s="14">
        <f t="shared" si="21"/>
        <v>1.0728154406486876</v>
      </c>
      <c r="S265" s="29">
        <f>IF(R265&lt;'Grading Scale'!G$8,IF(R265&lt;'Grading Scale'!G$13,'Grading Scale'!E$13,IF(R265&lt;'Grading Scale'!G$12,'Grading Scale'!E$11,IF(R265&lt;'Grading Scale'!G$11,'Grading Scale'!E$9,IF(R265&lt;'Grading Scale'!G$10,'Grading Scale'!E$7,IF(R265&lt;'Grading Scale'!G$9,'Grading Scale'!E$5,'Grading Scale'!E$3))))),IF(R265&lt;'Grading Scale'!G$7,'Grading Scale'!B$13,IF(R265&lt;'Grading Scale'!G$6,'Grading Scale'!B$11,IF(R265&lt;'Grading Scale'!G$5,'Grading Scale'!B$9,IF(R265&lt;'Grading Scale'!G$4,'Grading Scale'!B$7,IF(R265&lt;'Grading Scale'!G$3,'Grading Scale'!B$5,'Grading Scale'!B$3))))))</f>
        <v>1</v>
      </c>
      <c r="T265" s="14">
        <f>Scores!B256</f>
        <v>0</v>
      </c>
      <c r="U265" s="14" t="str">
        <f>IF(S265&gt;='Grading Scale'!B$13,IF(S265='Grading Scale'!B$3,'Grading Scale'!C$3,IF(S265='Grading Scale'!B$5,'Grading Scale'!C$5,IF(S265='Grading Scale'!B$7,'Grading Scale'!C$7,IF(S265='Grading Scale'!B$9,'Grading Scale'!C$9,IF(S265='Grading Scale'!B$11,'Grading Scale'!C$11,'Grading Scale'!C$13))))),IF(S265='Grading Scale'!E$3,'Grading Scale'!F$3,IF(S265='Grading Scale'!E$5,'Grading Scale'!F$5,IF(S265='Grading Scale'!E$7,'Grading Scale'!F$7,IF(S265='Grading Scale'!E$9,'Grading Scale'!F$9,IF(S265='Grading Scale'!E$11,'Grading Scale'!F$11,'Grading Scale'!F$13))))))</f>
        <v>D    </v>
      </c>
      <c r="V265" s="14" t="str">
        <f t="shared" si="22"/>
        <v> </v>
      </c>
      <c r="W265" s="12"/>
      <c r="X265" s="11">
        <f t="shared" si="23"/>
      </c>
      <c r="Y265" s="11"/>
    </row>
    <row r="266" spans="1:25" s="3" customFormat="1" ht="12.75">
      <c r="A266" s="14">
        <f>Scores!A257</f>
        <v>0</v>
      </c>
      <c r="B266" s="14">
        <f>Scores!B257</f>
        <v>0</v>
      </c>
      <c r="C266" s="14">
        <f>Scores!C257</f>
        <v>0</v>
      </c>
      <c r="D266" s="14">
        <f>Scores!D257</f>
        <v>0</v>
      </c>
      <c r="E266" s="14">
        <f>Scores!E257</f>
        <v>0</v>
      </c>
      <c r="F266" s="14">
        <f>Scores!F257</f>
        <v>0</v>
      </c>
      <c r="G266" s="14">
        <f>Scores!G257</f>
        <v>0</v>
      </c>
      <c r="H266" s="14">
        <f>Scores!H257</f>
        <v>0</v>
      </c>
      <c r="I266" s="14">
        <f>Scores!I257</f>
        <v>0</v>
      </c>
      <c r="J266" s="14">
        <f>Scores!J257</f>
        <v>0</v>
      </c>
      <c r="K266" s="14">
        <f>Scores!K257</f>
        <v>0</v>
      </c>
      <c r="L266" s="14">
        <f>Scores!L257</f>
        <v>0</v>
      </c>
      <c r="M266" s="14">
        <f>Scores!M257</f>
        <v>0</v>
      </c>
      <c r="N266" s="14">
        <f>Scores!N257</f>
        <v>0</v>
      </c>
      <c r="O266" s="14">
        <f>Scores!O257</f>
        <v>0</v>
      </c>
      <c r="P266" s="14">
        <f t="shared" si="19"/>
        <v>-181.3843879173504</v>
      </c>
      <c r="Q266" s="14">
        <f t="shared" si="20"/>
        <v>1.0728154406486876</v>
      </c>
      <c r="R266" s="14">
        <f t="shared" si="21"/>
        <v>1.0728154406486876</v>
      </c>
      <c r="S266" s="29">
        <f>IF(R266&lt;'Grading Scale'!G$8,IF(R266&lt;'Grading Scale'!G$13,'Grading Scale'!E$13,IF(R266&lt;'Grading Scale'!G$12,'Grading Scale'!E$11,IF(R266&lt;'Grading Scale'!G$11,'Grading Scale'!E$9,IF(R266&lt;'Grading Scale'!G$10,'Grading Scale'!E$7,IF(R266&lt;'Grading Scale'!G$9,'Grading Scale'!E$5,'Grading Scale'!E$3))))),IF(R266&lt;'Grading Scale'!G$7,'Grading Scale'!B$13,IF(R266&lt;'Grading Scale'!G$6,'Grading Scale'!B$11,IF(R266&lt;'Grading Scale'!G$5,'Grading Scale'!B$9,IF(R266&lt;'Grading Scale'!G$4,'Grading Scale'!B$7,IF(R266&lt;'Grading Scale'!G$3,'Grading Scale'!B$5,'Grading Scale'!B$3))))))</f>
        <v>1</v>
      </c>
      <c r="T266" s="14">
        <f>Scores!B257</f>
        <v>0</v>
      </c>
      <c r="U266" s="14" t="str">
        <f>IF(S266&gt;='Grading Scale'!B$13,IF(S266='Grading Scale'!B$3,'Grading Scale'!C$3,IF(S266='Grading Scale'!B$5,'Grading Scale'!C$5,IF(S266='Grading Scale'!B$7,'Grading Scale'!C$7,IF(S266='Grading Scale'!B$9,'Grading Scale'!C$9,IF(S266='Grading Scale'!B$11,'Grading Scale'!C$11,'Grading Scale'!C$13))))),IF(S266='Grading Scale'!E$3,'Grading Scale'!F$3,IF(S266='Grading Scale'!E$5,'Grading Scale'!F$5,IF(S266='Grading Scale'!E$7,'Grading Scale'!F$7,IF(S266='Grading Scale'!E$9,'Grading Scale'!F$9,IF(S266='Grading Scale'!E$11,'Grading Scale'!F$11,'Grading Scale'!F$13))))))</f>
        <v>D    </v>
      </c>
      <c r="V266" s="14" t="str">
        <f t="shared" si="22"/>
        <v> </v>
      </c>
      <c r="W266" s="12"/>
      <c r="X266" s="11">
        <f t="shared" si="23"/>
      </c>
      <c r="Y266" s="11"/>
    </row>
    <row r="267" spans="1:25" s="3" customFormat="1" ht="12.75">
      <c r="A267" s="14">
        <f>Scores!A258</f>
        <v>0</v>
      </c>
      <c r="B267" s="14">
        <f>Scores!B258</f>
        <v>0</v>
      </c>
      <c r="C267" s="14">
        <f>Scores!C258</f>
        <v>0</v>
      </c>
      <c r="D267" s="14">
        <f>Scores!D258</f>
        <v>0</v>
      </c>
      <c r="E267" s="14">
        <f>Scores!E258</f>
        <v>0</v>
      </c>
      <c r="F267" s="14">
        <f>Scores!F258</f>
        <v>0</v>
      </c>
      <c r="G267" s="14">
        <f>Scores!G258</f>
        <v>0</v>
      </c>
      <c r="H267" s="14">
        <f>Scores!H258</f>
        <v>0</v>
      </c>
      <c r="I267" s="14">
        <f>Scores!I258</f>
        <v>0</v>
      </c>
      <c r="J267" s="14">
        <f>Scores!J258</f>
        <v>0</v>
      </c>
      <c r="K267" s="14">
        <f>Scores!K258</f>
        <v>0</v>
      </c>
      <c r="L267" s="14">
        <f>Scores!L258</f>
        <v>0</v>
      </c>
      <c r="M267" s="14">
        <f>Scores!M258</f>
        <v>0</v>
      </c>
      <c r="N267" s="14">
        <f>Scores!N258</f>
        <v>0</v>
      </c>
      <c r="O267" s="14">
        <f>Scores!O258</f>
        <v>0</v>
      </c>
      <c r="P267" s="14">
        <f t="shared" si="19"/>
        <v>-181.3843879173504</v>
      </c>
      <c r="Q267" s="14">
        <f t="shared" si="20"/>
        <v>1.0728154406486876</v>
      </c>
      <c r="R267" s="14">
        <f t="shared" si="21"/>
        <v>1.0728154406486876</v>
      </c>
      <c r="S267" s="29">
        <f>IF(R267&lt;'Grading Scale'!G$8,IF(R267&lt;'Grading Scale'!G$13,'Grading Scale'!E$13,IF(R267&lt;'Grading Scale'!G$12,'Grading Scale'!E$11,IF(R267&lt;'Grading Scale'!G$11,'Grading Scale'!E$9,IF(R267&lt;'Grading Scale'!G$10,'Grading Scale'!E$7,IF(R267&lt;'Grading Scale'!G$9,'Grading Scale'!E$5,'Grading Scale'!E$3))))),IF(R267&lt;'Grading Scale'!G$7,'Grading Scale'!B$13,IF(R267&lt;'Grading Scale'!G$6,'Grading Scale'!B$11,IF(R267&lt;'Grading Scale'!G$5,'Grading Scale'!B$9,IF(R267&lt;'Grading Scale'!G$4,'Grading Scale'!B$7,IF(R267&lt;'Grading Scale'!G$3,'Grading Scale'!B$5,'Grading Scale'!B$3))))))</f>
        <v>1</v>
      </c>
      <c r="T267" s="14">
        <f>Scores!B258</f>
        <v>0</v>
      </c>
      <c r="U267" s="14" t="str">
        <f>IF(S267&gt;='Grading Scale'!B$13,IF(S267='Grading Scale'!B$3,'Grading Scale'!C$3,IF(S267='Grading Scale'!B$5,'Grading Scale'!C$5,IF(S267='Grading Scale'!B$7,'Grading Scale'!C$7,IF(S267='Grading Scale'!B$9,'Grading Scale'!C$9,IF(S267='Grading Scale'!B$11,'Grading Scale'!C$11,'Grading Scale'!C$13))))),IF(S267='Grading Scale'!E$3,'Grading Scale'!F$3,IF(S267='Grading Scale'!E$5,'Grading Scale'!F$5,IF(S267='Grading Scale'!E$7,'Grading Scale'!F$7,IF(S267='Grading Scale'!E$9,'Grading Scale'!F$9,IF(S267='Grading Scale'!E$11,'Grading Scale'!F$11,'Grading Scale'!F$13))))))</f>
        <v>D    </v>
      </c>
      <c r="V267" s="14" t="str">
        <f t="shared" si="22"/>
        <v> </v>
      </c>
      <c r="W267" s="12"/>
      <c r="X267" s="11">
        <f t="shared" si="23"/>
      </c>
      <c r="Y267" s="11"/>
    </row>
    <row r="268" spans="1:25" s="3" customFormat="1" ht="12.75">
      <c r="A268" s="14">
        <f>Scores!A259</f>
        <v>0</v>
      </c>
      <c r="B268" s="14">
        <f>Scores!B259</f>
        <v>0</v>
      </c>
      <c r="C268" s="14">
        <f>Scores!C259</f>
        <v>0</v>
      </c>
      <c r="D268" s="14">
        <f>Scores!D259</f>
        <v>0</v>
      </c>
      <c r="E268" s="14">
        <f>Scores!E259</f>
        <v>0</v>
      </c>
      <c r="F268" s="14">
        <f>Scores!F259</f>
        <v>0</v>
      </c>
      <c r="G268" s="14">
        <f>Scores!G259</f>
        <v>0</v>
      </c>
      <c r="H268" s="14">
        <f>Scores!H259</f>
        <v>0</v>
      </c>
      <c r="I268" s="14">
        <f>Scores!I259</f>
        <v>0</v>
      </c>
      <c r="J268" s="14">
        <f>Scores!J259</f>
        <v>0</v>
      </c>
      <c r="K268" s="14">
        <f>Scores!K259</f>
        <v>0</v>
      </c>
      <c r="L268" s="14">
        <f>Scores!L259</f>
        <v>0</v>
      </c>
      <c r="M268" s="14">
        <f>Scores!M259</f>
        <v>0</v>
      </c>
      <c r="N268" s="14">
        <f>Scores!N259</f>
        <v>0</v>
      </c>
      <c r="O268" s="14">
        <f>Scores!O259</f>
        <v>0</v>
      </c>
      <c r="P268" s="14">
        <f t="shared" si="19"/>
        <v>-181.3843879173504</v>
      </c>
      <c r="Q268" s="14">
        <f t="shared" si="20"/>
        <v>1.0728154406486876</v>
      </c>
      <c r="R268" s="14">
        <f t="shared" si="21"/>
        <v>1.0728154406486876</v>
      </c>
      <c r="S268" s="29">
        <f>IF(R268&lt;'Grading Scale'!G$8,IF(R268&lt;'Grading Scale'!G$13,'Grading Scale'!E$13,IF(R268&lt;'Grading Scale'!G$12,'Grading Scale'!E$11,IF(R268&lt;'Grading Scale'!G$11,'Grading Scale'!E$9,IF(R268&lt;'Grading Scale'!G$10,'Grading Scale'!E$7,IF(R268&lt;'Grading Scale'!G$9,'Grading Scale'!E$5,'Grading Scale'!E$3))))),IF(R268&lt;'Grading Scale'!G$7,'Grading Scale'!B$13,IF(R268&lt;'Grading Scale'!G$6,'Grading Scale'!B$11,IF(R268&lt;'Grading Scale'!G$5,'Grading Scale'!B$9,IF(R268&lt;'Grading Scale'!G$4,'Grading Scale'!B$7,IF(R268&lt;'Grading Scale'!G$3,'Grading Scale'!B$5,'Grading Scale'!B$3))))))</f>
        <v>1</v>
      </c>
      <c r="T268" s="14">
        <f>Scores!B259</f>
        <v>0</v>
      </c>
      <c r="U268" s="14" t="str">
        <f>IF(S268&gt;='Grading Scale'!B$13,IF(S268='Grading Scale'!B$3,'Grading Scale'!C$3,IF(S268='Grading Scale'!B$5,'Grading Scale'!C$5,IF(S268='Grading Scale'!B$7,'Grading Scale'!C$7,IF(S268='Grading Scale'!B$9,'Grading Scale'!C$9,IF(S268='Grading Scale'!B$11,'Grading Scale'!C$11,'Grading Scale'!C$13))))),IF(S268='Grading Scale'!E$3,'Grading Scale'!F$3,IF(S268='Grading Scale'!E$5,'Grading Scale'!F$5,IF(S268='Grading Scale'!E$7,'Grading Scale'!F$7,IF(S268='Grading Scale'!E$9,'Grading Scale'!F$9,IF(S268='Grading Scale'!E$11,'Grading Scale'!F$11,'Grading Scale'!F$13))))))</f>
        <v>D    </v>
      </c>
      <c r="V268" s="14" t="str">
        <f t="shared" si="22"/>
        <v> </v>
      </c>
      <c r="W268" s="12"/>
      <c r="X268" s="11">
        <f t="shared" si="23"/>
      </c>
      <c r="Y268" s="11"/>
    </row>
    <row r="269" spans="1:25" s="3" customFormat="1" ht="12.75">
      <c r="A269" s="14">
        <f>Scores!A260</f>
        <v>0</v>
      </c>
      <c r="B269" s="14">
        <f>Scores!B260</f>
        <v>0</v>
      </c>
      <c r="C269" s="14">
        <f>Scores!C260</f>
        <v>0</v>
      </c>
      <c r="D269" s="14">
        <f>Scores!D260</f>
        <v>0</v>
      </c>
      <c r="E269" s="14">
        <f>Scores!E260</f>
        <v>0</v>
      </c>
      <c r="F269" s="14">
        <f>Scores!F260</f>
        <v>0</v>
      </c>
      <c r="G269" s="14">
        <f>Scores!G260</f>
        <v>0</v>
      </c>
      <c r="H269" s="14">
        <f>Scores!H260</f>
        <v>0</v>
      </c>
      <c r="I269" s="14">
        <f>Scores!I260</f>
        <v>0</v>
      </c>
      <c r="J269" s="14">
        <f>Scores!J260</f>
        <v>0</v>
      </c>
      <c r="K269" s="14">
        <f>Scores!K260</f>
        <v>0</v>
      </c>
      <c r="L269" s="14">
        <f>Scores!L260</f>
        <v>0</v>
      </c>
      <c r="M269" s="14">
        <f>Scores!M260</f>
        <v>0</v>
      </c>
      <c r="N269" s="14">
        <f>Scores!N260</f>
        <v>0</v>
      </c>
      <c r="O269" s="14">
        <f>Scores!O260</f>
        <v>0</v>
      </c>
      <c r="P269" s="14">
        <f t="shared" si="19"/>
        <v>-181.3843879173504</v>
      </c>
      <c r="Q269" s="14">
        <f t="shared" si="20"/>
        <v>1.0728154406486876</v>
      </c>
      <c r="R269" s="14">
        <f t="shared" si="21"/>
        <v>1.0728154406486876</v>
      </c>
      <c r="S269" s="29">
        <f>IF(R269&lt;'Grading Scale'!G$8,IF(R269&lt;'Grading Scale'!G$13,'Grading Scale'!E$13,IF(R269&lt;'Grading Scale'!G$12,'Grading Scale'!E$11,IF(R269&lt;'Grading Scale'!G$11,'Grading Scale'!E$9,IF(R269&lt;'Grading Scale'!G$10,'Grading Scale'!E$7,IF(R269&lt;'Grading Scale'!G$9,'Grading Scale'!E$5,'Grading Scale'!E$3))))),IF(R269&lt;'Grading Scale'!G$7,'Grading Scale'!B$13,IF(R269&lt;'Grading Scale'!G$6,'Grading Scale'!B$11,IF(R269&lt;'Grading Scale'!G$5,'Grading Scale'!B$9,IF(R269&lt;'Grading Scale'!G$4,'Grading Scale'!B$7,IF(R269&lt;'Grading Scale'!G$3,'Grading Scale'!B$5,'Grading Scale'!B$3))))))</f>
        <v>1</v>
      </c>
      <c r="T269" s="14">
        <f>Scores!B260</f>
        <v>0</v>
      </c>
      <c r="U269" s="14" t="str">
        <f>IF(S269&gt;='Grading Scale'!B$13,IF(S269='Grading Scale'!B$3,'Grading Scale'!C$3,IF(S269='Grading Scale'!B$5,'Grading Scale'!C$5,IF(S269='Grading Scale'!B$7,'Grading Scale'!C$7,IF(S269='Grading Scale'!B$9,'Grading Scale'!C$9,IF(S269='Grading Scale'!B$11,'Grading Scale'!C$11,'Grading Scale'!C$13))))),IF(S269='Grading Scale'!E$3,'Grading Scale'!F$3,IF(S269='Grading Scale'!E$5,'Grading Scale'!F$5,IF(S269='Grading Scale'!E$7,'Grading Scale'!F$7,IF(S269='Grading Scale'!E$9,'Grading Scale'!F$9,IF(S269='Grading Scale'!E$11,'Grading Scale'!F$11,'Grading Scale'!F$13))))))</f>
        <v>D    </v>
      </c>
      <c r="V269" s="14" t="str">
        <f t="shared" si="22"/>
        <v> </v>
      </c>
      <c r="W269" s="12"/>
      <c r="X269" s="11">
        <f t="shared" si="23"/>
      </c>
      <c r="Y269" s="11"/>
    </row>
    <row r="270" spans="1:25" s="3" customFormat="1" ht="12.75">
      <c r="A270" s="14">
        <f>Scores!A261</f>
        <v>0</v>
      </c>
      <c r="B270" s="14">
        <f>Scores!B261</f>
        <v>0</v>
      </c>
      <c r="C270" s="14">
        <f>Scores!C261</f>
        <v>0</v>
      </c>
      <c r="D270" s="14">
        <f>Scores!D261</f>
        <v>0</v>
      </c>
      <c r="E270" s="14">
        <f>Scores!E261</f>
        <v>0</v>
      </c>
      <c r="F270" s="14">
        <f>Scores!F261</f>
        <v>0</v>
      </c>
      <c r="G270" s="14">
        <f>Scores!G261</f>
        <v>0</v>
      </c>
      <c r="H270" s="14">
        <f>Scores!H261</f>
        <v>0</v>
      </c>
      <c r="I270" s="14">
        <f>Scores!I261</f>
        <v>0</v>
      </c>
      <c r="J270" s="14">
        <f>Scores!J261</f>
        <v>0</v>
      </c>
      <c r="K270" s="14">
        <f>Scores!K261</f>
        <v>0</v>
      </c>
      <c r="L270" s="14">
        <f>Scores!L261</f>
        <v>0</v>
      </c>
      <c r="M270" s="14">
        <f>Scores!M261</f>
        <v>0</v>
      </c>
      <c r="N270" s="14">
        <f>Scores!N261</f>
        <v>0</v>
      </c>
      <c r="O270" s="14">
        <f>Scores!O261</f>
        <v>0</v>
      </c>
      <c r="P270" s="14">
        <f t="shared" si="19"/>
        <v>-181.3843879173504</v>
      </c>
      <c r="Q270" s="14">
        <f t="shared" si="20"/>
        <v>1.0728154406486876</v>
      </c>
      <c r="R270" s="14">
        <f t="shared" si="21"/>
        <v>1.0728154406486876</v>
      </c>
      <c r="S270" s="29">
        <f>IF(R270&lt;'Grading Scale'!G$8,IF(R270&lt;'Grading Scale'!G$13,'Grading Scale'!E$13,IF(R270&lt;'Grading Scale'!G$12,'Grading Scale'!E$11,IF(R270&lt;'Grading Scale'!G$11,'Grading Scale'!E$9,IF(R270&lt;'Grading Scale'!G$10,'Grading Scale'!E$7,IF(R270&lt;'Grading Scale'!G$9,'Grading Scale'!E$5,'Grading Scale'!E$3))))),IF(R270&lt;'Grading Scale'!G$7,'Grading Scale'!B$13,IF(R270&lt;'Grading Scale'!G$6,'Grading Scale'!B$11,IF(R270&lt;'Grading Scale'!G$5,'Grading Scale'!B$9,IF(R270&lt;'Grading Scale'!G$4,'Grading Scale'!B$7,IF(R270&lt;'Grading Scale'!G$3,'Grading Scale'!B$5,'Grading Scale'!B$3))))))</f>
        <v>1</v>
      </c>
      <c r="T270" s="14">
        <f>Scores!B261</f>
        <v>0</v>
      </c>
      <c r="U270" s="14" t="str">
        <f>IF(S270&gt;='Grading Scale'!B$13,IF(S270='Grading Scale'!B$3,'Grading Scale'!C$3,IF(S270='Grading Scale'!B$5,'Grading Scale'!C$5,IF(S270='Grading Scale'!B$7,'Grading Scale'!C$7,IF(S270='Grading Scale'!B$9,'Grading Scale'!C$9,IF(S270='Grading Scale'!B$11,'Grading Scale'!C$11,'Grading Scale'!C$13))))),IF(S270='Grading Scale'!E$3,'Grading Scale'!F$3,IF(S270='Grading Scale'!E$5,'Grading Scale'!F$5,IF(S270='Grading Scale'!E$7,'Grading Scale'!F$7,IF(S270='Grading Scale'!E$9,'Grading Scale'!F$9,IF(S270='Grading Scale'!E$11,'Grading Scale'!F$11,'Grading Scale'!F$13))))))</f>
        <v>D    </v>
      </c>
      <c r="V270" s="14" t="str">
        <f t="shared" si="22"/>
        <v> </v>
      </c>
      <c r="W270" s="12"/>
      <c r="X270" s="11">
        <f t="shared" si="23"/>
      </c>
      <c r="Y270" s="11"/>
    </row>
    <row r="271" spans="1:25" s="3" customFormat="1" ht="12.75">
      <c r="A271" s="14">
        <f>Scores!A262</f>
        <v>0</v>
      </c>
      <c r="B271" s="14">
        <f>Scores!B262</f>
        <v>0</v>
      </c>
      <c r="C271" s="14">
        <f>Scores!C262</f>
        <v>0</v>
      </c>
      <c r="D271" s="14">
        <f>Scores!D262</f>
        <v>0</v>
      </c>
      <c r="E271" s="14">
        <f>Scores!E262</f>
        <v>0</v>
      </c>
      <c r="F271" s="14">
        <f>Scores!F262</f>
        <v>0</v>
      </c>
      <c r="G271" s="14">
        <f>Scores!G262</f>
        <v>0</v>
      </c>
      <c r="H271" s="14">
        <f>Scores!H262</f>
        <v>0</v>
      </c>
      <c r="I271" s="14">
        <f>Scores!I262</f>
        <v>0</v>
      </c>
      <c r="J271" s="14">
        <f>Scores!J262</f>
        <v>0</v>
      </c>
      <c r="K271" s="14">
        <f>Scores!K262</f>
        <v>0</v>
      </c>
      <c r="L271" s="14">
        <f>Scores!L262</f>
        <v>0</v>
      </c>
      <c r="M271" s="14">
        <f>Scores!M262</f>
        <v>0</v>
      </c>
      <c r="N271" s="14">
        <f>Scores!N262</f>
        <v>0</v>
      </c>
      <c r="O271" s="14">
        <f>Scores!O262</f>
        <v>0</v>
      </c>
      <c r="P271" s="14">
        <f t="shared" si="19"/>
        <v>-181.3843879173504</v>
      </c>
      <c r="Q271" s="14">
        <f t="shared" si="20"/>
        <v>1.0728154406486876</v>
      </c>
      <c r="R271" s="14">
        <f t="shared" si="21"/>
        <v>1.0728154406486876</v>
      </c>
      <c r="S271" s="29">
        <f>IF(R271&lt;'Grading Scale'!G$8,IF(R271&lt;'Grading Scale'!G$13,'Grading Scale'!E$13,IF(R271&lt;'Grading Scale'!G$12,'Grading Scale'!E$11,IF(R271&lt;'Grading Scale'!G$11,'Grading Scale'!E$9,IF(R271&lt;'Grading Scale'!G$10,'Grading Scale'!E$7,IF(R271&lt;'Grading Scale'!G$9,'Grading Scale'!E$5,'Grading Scale'!E$3))))),IF(R271&lt;'Grading Scale'!G$7,'Grading Scale'!B$13,IF(R271&lt;'Grading Scale'!G$6,'Grading Scale'!B$11,IF(R271&lt;'Grading Scale'!G$5,'Grading Scale'!B$9,IF(R271&lt;'Grading Scale'!G$4,'Grading Scale'!B$7,IF(R271&lt;'Grading Scale'!G$3,'Grading Scale'!B$5,'Grading Scale'!B$3))))))</f>
        <v>1</v>
      </c>
      <c r="T271" s="14">
        <f>Scores!B262</f>
        <v>0</v>
      </c>
      <c r="U271" s="14" t="str">
        <f>IF(S271&gt;='Grading Scale'!B$13,IF(S271='Grading Scale'!B$3,'Grading Scale'!C$3,IF(S271='Grading Scale'!B$5,'Grading Scale'!C$5,IF(S271='Grading Scale'!B$7,'Grading Scale'!C$7,IF(S271='Grading Scale'!B$9,'Grading Scale'!C$9,IF(S271='Grading Scale'!B$11,'Grading Scale'!C$11,'Grading Scale'!C$13))))),IF(S271='Grading Scale'!E$3,'Grading Scale'!F$3,IF(S271='Grading Scale'!E$5,'Grading Scale'!F$5,IF(S271='Grading Scale'!E$7,'Grading Scale'!F$7,IF(S271='Grading Scale'!E$9,'Grading Scale'!F$9,IF(S271='Grading Scale'!E$11,'Grading Scale'!F$11,'Grading Scale'!F$13))))))</f>
        <v>D    </v>
      </c>
      <c r="V271" s="14" t="str">
        <f t="shared" si="22"/>
        <v> </v>
      </c>
      <c r="W271" s="12"/>
      <c r="X271" s="11">
        <f t="shared" si="23"/>
      </c>
      <c r="Y271" s="11"/>
    </row>
    <row r="272" spans="1:25" s="3" customFormat="1" ht="12.75">
      <c r="A272" s="14">
        <f>Scores!A263</f>
        <v>0</v>
      </c>
      <c r="B272" s="14">
        <f>Scores!B263</f>
        <v>0</v>
      </c>
      <c r="C272" s="14">
        <f>Scores!C263</f>
        <v>0</v>
      </c>
      <c r="D272" s="14">
        <f>Scores!D263</f>
        <v>0</v>
      </c>
      <c r="E272" s="14">
        <f>Scores!E263</f>
        <v>0</v>
      </c>
      <c r="F272" s="14">
        <f>Scores!F263</f>
        <v>0</v>
      </c>
      <c r="G272" s="14">
        <f>Scores!G263</f>
        <v>0</v>
      </c>
      <c r="H272" s="14">
        <f>Scores!H263</f>
        <v>0</v>
      </c>
      <c r="I272" s="14">
        <f>Scores!I263</f>
        <v>0</v>
      </c>
      <c r="J272" s="14">
        <f>Scores!J263</f>
        <v>0</v>
      </c>
      <c r="K272" s="14">
        <f>Scores!K263</f>
        <v>0</v>
      </c>
      <c r="L272" s="14">
        <f>Scores!L263</f>
        <v>0</v>
      </c>
      <c r="M272" s="14">
        <f>Scores!M263</f>
        <v>0</v>
      </c>
      <c r="N272" s="14">
        <f>Scores!N263</f>
        <v>0</v>
      </c>
      <c r="O272" s="14">
        <f>Scores!O263</f>
        <v>0</v>
      </c>
      <c r="P272" s="14">
        <f t="shared" si="19"/>
        <v>-181.3843879173504</v>
      </c>
      <c r="Q272" s="14">
        <f t="shared" si="20"/>
        <v>1.0728154406486876</v>
      </c>
      <c r="R272" s="14">
        <f t="shared" si="21"/>
        <v>1.0728154406486876</v>
      </c>
      <c r="S272" s="29">
        <f>IF(R272&lt;'Grading Scale'!G$8,IF(R272&lt;'Grading Scale'!G$13,'Grading Scale'!E$13,IF(R272&lt;'Grading Scale'!G$12,'Grading Scale'!E$11,IF(R272&lt;'Grading Scale'!G$11,'Grading Scale'!E$9,IF(R272&lt;'Grading Scale'!G$10,'Grading Scale'!E$7,IF(R272&lt;'Grading Scale'!G$9,'Grading Scale'!E$5,'Grading Scale'!E$3))))),IF(R272&lt;'Grading Scale'!G$7,'Grading Scale'!B$13,IF(R272&lt;'Grading Scale'!G$6,'Grading Scale'!B$11,IF(R272&lt;'Grading Scale'!G$5,'Grading Scale'!B$9,IF(R272&lt;'Grading Scale'!G$4,'Grading Scale'!B$7,IF(R272&lt;'Grading Scale'!G$3,'Grading Scale'!B$5,'Grading Scale'!B$3))))))</f>
        <v>1</v>
      </c>
      <c r="T272" s="14">
        <f>Scores!B263</f>
        <v>0</v>
      </c>
      <c r="U272" s="14" t="str">
        <f>IF(S272&gt;='Grading Scale'!B$13,IF(S272='Grading Scale'!B$3,'Grading Scale'!C$3,IF(S272='Grading Scale'!B$5,'Grading Scale'!C$5,IF(S272='Grading Scale'!B$7,'Grading Scale'!C$7,IF(S272='Grading Scale'!B$9,'Grading Scale'!C$9,IF(S272='Grading Scale'!B$11,'Grading Scale'!C$11,'Grading Scale'!C$13))))),IF(S272='Grading Scale'!E$3,'Grading Scale'!F$3,IF(S272='Grading Scale'!E$5,'Grading Scale'!F$5,IF(S272='Grading Scale'!E$7,'Grading Scale'!F$7,IF(S272='Grading Scale'!E$9,'Grading Scale'!F$9,IF(S272='Grading Scale'!E$11,'Grading Scale'!F$11,'Grading Scale'!F$13))))))</f>
        <v>D    </v>
      </c>
      <c r="V272" s="14" t="str">
        <f t="shared" si="22"/>
        <v> </v>
      </c>
      <c r="W272" s="12"/>
      <c r="X272" s="11">
        <f t="shared" si="23"/>
      </c>
      <c r="Y272" s="11"/>
    </row>
    <row r="273" spans="1:25" s="3" customFormat="1" ht="12.75">
      <c r="A273" s="14">
        <f>Scores!A264</f>
        <v>0</v>
      </c>
      <c r="B273" s="14">
        <f>Scores!B264</f>
        <v>0</v>
      </c>
      <c r="C273" s="14">
        <f>Scores!C264</f>
        <v>0</v>
      </c>
      <c r="D273" s="14">
        <f>Scores!D264</f>
        <v>0</v>
      </c>
      <c r="E273" s="14">
        <f>Scores!E264</f>
        <v>0</v>
      </c>
      <c r="F273" s="14">
        <f>Scores!F264</f>
        <v>0</v>
      </c>
      <c r="G273" s="14">
        <f>Scores!G264</f>
        <v>0</v>
      </c>
      <c r="H273" s="14">
        <f>Scores!H264</f>
        <v>0</v>
      </c>
      <c r="I273" s="14">
        <f>Scores!I264</f>
        <v>0</v>
      </c>
      <c r="J273" s="14">
        <f>Scores!J264</f>
        <v>0</v>
      </c>
      <c r="K273" s="14">
        <f>Scores!K264</f>
        <v>0</v>
      </c>
      <c r="L273" s="14">
        <f>Scores!L264</f>
        <v>0</v>
      </c>
      <c r="M273" s="14">
        <f>Scores!M264</f>
        <v>0</v>
      </c>
      <c r="N273" s="14">
        <f>Scores!N264</f>
        <v>0</v>
      </c>
      <c r="O273" s="14">
        <f>Scores!O264</f>
        <v>0</v>
      </c>
      <c r="P273" s="14">
        <f t="shared" si="19"/>
        <v>-181.3843879173504</v>
      </c>
      <c r="Q273" s="14">
        <f t="shared" si="20"/>
        <v>1.0728154406486876</v>
      </c>
      <c r="R273" s="14">
        <f t="shared" si="21"/>
        <v>1.0728154406486876</v>
      </c>
      <c r="S273" s="29">
        <f>IF(R273&lt;'Grading Scale'!G$8,IF(R273&lt;'Grading Scale'!G$13,'Grading Scale'!E$13,IF(R273&lt;'Grading Scale'!G$12,'Grading Scale'!E$11,IF(R273&lt;'Grading Scale'!G$11,'Grading Scale'!E$9,IF(R273&lt;'Grading Scale'!G$10,'Grading Scale'!E$7,IF(R273&lt;'Grading Scale'!G$9,'Grading Scale'!E$5,'Grading Scale'!E$3))))),IF(R273&lt;'Grading Scale'!G$7,'Grading Scale'!B$13,IF(R273&lt;'Grading Scale'!G$6,'Grading Scale'!B$11,IF(R273&lt;'Grading Scale'!G$5,'Grading Scale'!B$9,IF(R273&lt;'Grading Scale'!G$4,'Grading Scale'!B$7,IF(R273&lt;'Grading Scale'!G$3,'Grading Scale'!B$5,'Grading Scale'!B$3))))))</f>
        <v>1</v>
      </c>
      <c r="T273" s="14">
        <f>Scores!B264</f>
        <v>0</v>
      </c>
      <c r="U273" s="14" t="str">
        <f>IF(S273&gt;='Grading Scale'!B$13,IF(S273='Grading Scale'!B$3,'Grading Scale'!C$3,IF(S273='Grading Scale'!B$5,'Grading Scale'!C$5,IF(S273='Grading Scale'!B$7,'Grading Scale'!C$7,IF(S273='Grading Scale'!B$9,'Grading Scale'!C$9,IF(S273='Grading Scale'!B$11,'Grading Scale'!C$11,'Grading Scale'!C$13))))),IF(S273='Grading Scale'!E$3,'Grading Scale'!F$3,IF(S273='Grading Scale'!E$5,'Grading Scale'!F$5,IF(S273='Grading Scale'!E$7,'Grading Scale'!F$7,IF(S273='Grading Scale'!E$9,'Grading Scale'!F$9,IF(S273='Grading Scale'!E$11,'Grading Scale'!F$11,'Grading Scale'!F$13))))))</f>
        <v>D    </v>
      </c>
      <c r="V273" s="14" t="str">
        <f t="shared" si="22"/>
        <v> </v>
      </c>
      <c r="W273" s="12"/>
      <c r="X273" s="11">
        <f t="shared" si="23"/>
      </c>
      <c r="Y273" s="11"/>
    </row>
  </sheetData>
  <sheetProtection password="DF43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stake</cp:lastModifiedBy>
  <cp:lastPrinted>2002-06-05T16:28:11Z</cp:lastPrinted>
  <dcterms:created xsi:type="dcterms:W3CDTF">2002-05-20T19:06:08Z</dcterms:created>
  <dcterms:modified xsi:type="dcterms:W3CDTF">2008-08-19T20:20:58Z</dcterms:modified>
  <cp:category/>
  <cp:version/>
  <cp:contentType/>
  <cp:contentStatus/>
</cp:coreProperties>
</file>